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ael Kim\Documents\Kula\Forms Updated\Timecard\"/>
    </mc:Choice>
  </mc:AlternateContent>
  <workbookProtection workbookAlgorithmName="SHA-512" workbookHashValue="LmbHQTWbiax+GEgzSSoZNZ59r+w6Z8dXsMJ4Ym7lM1+tX4VhsiUELf8+/FOAiN82rIggURWhjtdxvPZhkmsJhw==" workbookSaltValue="4MzoAw7dQfHA4WYPEyb2UA==" workbookSpinCount="100000" lockStructure="1"/>
  <bookViews>
    <workbookView xWindow="360" yWindow="240" windowWidth="14940" windowHeight="8655"/>
  </bookViews>
  <sheets>
    <sheet name="TimeCard" sheetId="4" r:id="rId1"/>
    <sheet name="Data" sheetId="5" state="hidden" r:id="rId2"/>
  </sheets>
  <externalReferences>
    <externalReference r:id="rId3"/>
  </externalReferences>
  <definedNames>
    <definedName name="Hour">[1]Data!$A$1:$A$73</definedName>
    <definedName name="_xlnm.Print_Area" localSheetId="0">TimeCard!$A$1:$T$42</definedName>
    <definedName name="Time">Data!$A$1:$A$74</definedName>
  </definedNames>
  <calcPr calcId="152511"/>
</workbook>
</file>

<file path=xl/calcChain.xml><?xml version="1.0" encoding="utf-8"?>
<calcChain xmlns="http://schemas.openxmlformats.org/spreadsheetml/2006/main">
  <c r="H23" i="4" l="1"/>
  <c r="H19" i="4" s="1"/>
  <c r="R22" i="4"/>
  <c r="O22" i="4"/>
  <c r="P22" i="4" s="1"/>
  <c r="R20" i="4"/>
  <c r="Q20" i="4" s="1"/>
  <c r="R18" i="4"/>
  <c r="O18" i="4"/>
  <c r="R16" i="4"/>
  <c r="O16" i="4" s="1"/>
  <c r="R14" i="4"/>
  <c r="O14" i="4" s="1"/>
  <c r="P14" i="4" s="1"/>
  <c r="R12" i="4"/>
  <c r="R10" i="4"/>
  <c r="Q22" i="4"/>
  <c r="O20" i="4"/>
  <c r="P20" i="4" s="1"/>
  <c r="Q18" i="4"/>
  <c r="P16" i="4" l="1"/>
  <c r="Q16" i="4"/>
  <c r="Q14" i="4"/>
  <c r="Q27" i="4" s="1"/>
  <c r="R24" i="4"/>
  <c r="R25" i="4" s="1"/>
  <c r="R26" i="4"/>
  <c r="R27" i="4"/>
  <c r="O27" i="4"/>
  <c r="O10" i="4" s="1"/>
  <c r="H15" i="4"/>
  <c r="H17" i="4"/>
  <c r="H21" i="4"/>
  <c r="H11" i="4"/>
  <c r="H13" i="4"/>
  <c r="P18" i="4"/>
  <c r="P27" i="4" s="1"/>
  <c r="P10" i="4" l="1"/>
  <c r="Q10" i="4" s="1"/>
  <c r="Q26" i="4" s="1"/>
  <c r="O26" i="4"/>
  <c r="P26" i="4" l="1"/>
  <c r="O12" i="4"/>
  <c r="O24" i="4" s="1"/>
  <c r="O25" i="4" s="1"/>
  <c r="P12" i="4" l="1"/>
  <c r="P24" i="4" s="1"/>
  <c r="P25" i="4" s="1"/>
  <c r="Q12" i="4" l="1"/>
  <c r="Q24" i="4" s="1"/>
  <c r="Q25" i="4" s="1"/>
</calcChain>
</file>

<file path=xl/sharedStrings.xml><?xml version="1.0" encoding="utf-8"?>
<sst xmlns="http://schemas.openxmlformats.org/spreadsheetml/2006/main" count="40" uniqueCount="40">
  <si>
    <t>Timecard</t>
  </si>
  <si>
    <t>FAX TIMECARD</t>
  </si>
  <si>
    <t>Last Name</t>
  </si>
  <si>
    <t>First Name</t>
  </si>
  <si>
    <t>Assignment No.</t>
  </si>
  <si>
    <r>
      <t>X</t>
    </r>
    <r>
      <rPr>
        <sz val="12"/>
        <color indexed="8"/>
        <rFont val="Calibri"/>
        <family val="2"/>
      </rPr>
      <t xml:space="preserve">       </t>
    </r>
  </si>
  <si>
    <t>Day</t>
  </si>
  <si>
    <t>Start Time</t>
  </si>
  <si>
    <t>Lunch Out</t>
  </si>
  <si>
    <t>Lunch In</t>
  </si>
  <si>
    <t>Finish Time</t>
  </si>
  <si>
    <t>Regular</t>
  </si>
  <si>
    <t>Over Time</t>
  </si>
  <si>
    <t>2X Time</t>
  </si>
  <si>
    <t>Total Time</t>
  </si>
  <si>
    <t>Saturday</t>
  </si>
  <si>
    <t>Sunday</t>
  </si>
  <si>
    <t>Monday</t>
  </si>
  <si>
    <t>Company Name</t>
  </si>
  <si>
    <t>Tuesday</t>
  </si>
  <si>
    <t>Address</t>
  </si>
  <si>
    <t>Wednesday</t>
  </si>
  <si>
    <t>City / State</t>
  </si>
  <si>
    <t>Thusday</t>
  </si>
  <si>
    <t>Supervisor Name</t>
  </si>
  <si>
    <t>Friday</t>
  </si>
  <si>
    <r>
      <t>X</t>
    </r>
    <r>
      <rPr>
        <sz val="12"/>
        <color indexed="8"/>
        <rFont val="Calibri"/>
        <family val="2"/>
      </rPr>
      <t xml:space="preserve">              </t>
    </r>
  </si>
  <si>
    <t>M-S Total</t>
  </si>
  <si>
    <t>M-F Total</t>
  </si>
  <si>
    <t>Approved By</t>
  </si>
  <si>
    <t>KULA CONSULTING INC.</t>
  </si>
  <si>
    <t>Date</t>
  </si>
  <si>
    <t>Main: 408-329-4300</t>
  </si>
  <si>
    <r>
      <t xml:space="preserve">Please fill in the </t>
    </r>
    <r>
      <rPr>
        <b/>
        <sz val="12"/>
        <color indexed="40"/>
        <rFont val="Calibri"/>
        <family val="2"/>
      </rPr>
      <t xml:space="preserve">BLUE </t>
    </r>
    <r>
      <rPr>
        <b/>
        <sz val="12"/>
        <color indexed="10"/>
        <rFont val="Calibri"/>
        <family val="2"/>
      </rPr>
      <t>&amp;</t>
    </r>
    <r>
      <rPr>
        <b/>
        <sz val="12"/>
        <color indexed="40"/>
        <rFont val="Calibri"/>
        <family val="2"/>
      </rPr>
      <t xml:space="preserve"> </t>
    </r>
    <r>
      <rPr>
        <b/>
        <sz val="12"/>
        <color indexed="17"/>
        <rFont val="Calibri"/>
        <family val="2"/>
      </rPr>
      <t>GREEN</t>
    </r>
    <r>
      <rPr>
        <b/>
        <sz val="11"/>
        <color indexed="10"/>
        <rFont val="Calibri"/>
        <family val="2"/>
      </rPr>
      <t xml:space="preserve"> areas only.</t>
    </r>
  </si>
  <si>
    <t>Must be completed to process timecard    Please Select Week Ended Friday</t>
  </si>
  <si>
    <t>Grand Total (Actual Hours)</t>
  </si>
  <si>
    <t>Grand Total (Fractional Hours)</t>
  </si>
  <si>
    <t>NOTE:</t>
  </si>
  <si>
    <t>San Jose, CA 95112</t>
  </si>
  <si>
    <t>1735 North 1st Street, Suite #109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</si>
</sst>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h]:mm:ss;@"/>
    <numFmt numFmtId="165" formatCode="0.000000000000000000000000000000000"/>
    <numFmt numFmtId="166" formatCode="0.0000000"/>
    <numFmt numFmtId="167" formatCode="h:mm;@"/>
    <numFmt numFmtId="168" formatCode="0.0000000000000000000"/>
    <numFmt numFmtId="169" formatCode="0.0000"/>
    <numFmt numFmtId="170" formatCode="[h]:mm;@"/>
  </numFmts>
  <fonts count="28" x14ac:knownFonts="1">
    <font>
      <sz val="10"/>
      <name val="Arial"/>
    </font>
    <font>
      <sz val="10"/>
      <name val="Arial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40"/>
      <name val="Calibri"/>
      <family val="2"/>
    </font>
    <font>
      <b/>
      <sz val="12"/>
      <color indexed="10"/>
      <name val="Calibri"/>
      <family val="2"/>
    </font>
    <font>
      <b/>
      <sz val="12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8" fontId="0" fillId="0" borderId="0" xfId="0" applyNumberFormat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0" xfId="0" applyFill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0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11" fillId="2" borderId="0" xfId="0" applyFont="1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11" xfId="0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9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10" xfId="0" applyFont="1" applyFill="1" applyBorder="1" applyAlignment="1" applyProtection="1">
      <alignment wrapText="1"/>
    </xf>
    <xf numFmtId="0" fontId="12" fillId="2" borderId="11" xfId="0" applyFont="1" applyFill="1" applyBorder="1" applyAlignment="1" applyProtection="1">
      <alignment horizontal="left"/>
    </xf>
    <xf numFmtId="0" fontId="13" fillId="3" borderId="0" xfId="0" applyFont="1" applyFill="1" applyBorder="1" applyProtection="1">
      <protection locked="0"/>
    </xf>
    <xf numFmtId="0" fontId="13" fillId="2" borderId="11" xfId="0" applyFont="1" applyFill="1" applyBorder="1" applyProtection="1"/>
    <xf numFmtId="0" fontId="13" fillId="2" borderId="0" xfId="0" applyFont="1" applyFill="1" applyProtection="1"/>
    <xf numFmtId="0" fontId="10" fillId="2" borderId="8" xfId="0" applyFont="1" applyFill="1" applyBorder="1" applyAlignment="1" applyProtection="1">
      <alignment wrapText="1"/>
    </xf>
    <xf numFmtId="166" fontId="14" fillId="2" borderId="11" xfId="0" applyNumberFormat="1" applyFont="1" applyFill="1" applyBorder="1" applyAlignment="1" applyProtection="1">
      <alignment wrapText="1"/>
    </xf>
    <xf numFmtId="2" fontId="14" fillId="2" borderId="0" xfId="0" applyNumberFormat="1" applyFont="1" applyFill="1" applyAlignment="1" applyProtection="1">
      <alignment wrapText="1"/>
    </xf>
    <xf numFmtId="0" fontId="15" fillId="2" borderId="12" xfId="0" applyFont="1" applyFill="1" applyBorder="1" applyAlignment="1" applyProtection="1">
      <alignment horizontal="center" vertical="center" wrapText="1"/>
    </xf>
    <xf numFmtId="0" fontId="15" fillId="2" borderId="13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168" fontId="13" fillId="2" borderId="11" xfId="0" applyNumberFormat="1" applyFont="1" applyFill="1" applyBorder="1" applyProtection="1"/>
    <xf numFmtId="167" fontId="13" fillId="2" borderId="0" xfId="0" applyNumberFormat="1" applyFont="1" applyFill="1" applyProtection="1"/>
    <xf numFmtId="168" fontId="0" fillId="2" borderId="11" xfId="0" applyNumberFormat="1" applyFill="1" applyBorder="1" applyProtection="1"/>
    <xf numFmtId="2" fontId="13" fillId="2" borderId="11" xfId="0" applyNumberFormat="1" applyFont="1" applyFill="1" applyBorder="1" applyProtection="1"/>
    <xf numFmtId="169" fontId="13" fillId="2" borderId="0" xfId="0" applyNumberFormat="1" applyFont="1" applyFill="1" applyProtection="1"/>
    <xf numFmtId="169" fontId="0" fillId="2" borderId="0" xfId="0" applyNumberFormat="1" applyFill="1" applyProtection="1"/>
    <xf numFmtId="0" fontId="0" fillId="3" borderId="0" xfId="0" applyFill="1" applyBorder="1" applyProtection="1">
      <protection locked="0"/>
    </xf>
    <xf numFmtId="164" fontId="0" fillId="2" borderId="0" xfId="0" applyNumberFormat="1" applyFill="1" applyProtection="1"/>
    <xf numFmtId="0" fontId="10" fillId="2" borderId="0" xfId="0" applyFont="1" applyFill="1" applyBorder="1" applyAlignment="1" applyProtection="1">
      <alignment horizontal="center" vertical="center"/>
    </xf>
    <xf numFmtId="167" fontId="16" fillId="2" borderId="0" xfId="0" applyNumberFormat="1" applyFont="1" applyFill="1" applyBorder="1" applyAlignment="1" applyProtection="1">
      <alignment horizontal="center" vertical="center"/>
    </xf>
    <xf numFmtId="9" fontId="8" fillId="2" borderId="0" xfId="1" applyFont="1" applyFill="1" applyProtection="1"/>
    <xf numFmtId="0" fontId="9" fillId="2" borderId="0" xfId="0" applyFont="1" applyFill="1" applyBorder="1" applyProtection="1"/>
    <xf numFmtId="164" fontId="9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center"/>
    </xf>
    <xf numFmtId="15" fontId="0" fillId="3" borderId="0" xfId="0" applyNumberFormat="1" applyFill="1" applyBorder="1" applyProtection="1">
      <protection locked="0"/>
    </xf>
    <xf numFmtId="0" fontId="17" fillId="2" borderId="0" xfId="0" applyFont="1" applyFill="1" applyBorder="1" applyAlignment="1" applyProtection="1"/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/>
    <xf numFmtId="0" fontId="19" fillId="2" borderId="0" xfId="0" applyFont="1" applyFill="1" applyBorder="1" applyAlignment="1" applyProtection="1">
      <alignment horizontal="center"/>
    </xf>
    <xf numFmtId="0" fontId="0" fillId="2" borderId="16" xfId="0" applyFill="1" applyBorder="1" applyProtection="1"/>
    <xf numFmtId="0" fontId="0" fillId="2" borderId="17" xfId="0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0" fillId="2" borderId="20" xfId="0" applyFill="1" applyBorder="1" applyAlignment="1" applyProtection="1">
      <alignment horizontal="center"/>
    </xf>
    <xf numFmtId="0" fontId="0" fillId="2" borderId="21" xfId="0" applyFill="1" applyBorder="1" applyProtection="1"/>
    <xf numFmtId="0" fontId="0" fillId="2" borderId="0" xfId="0" applyFill="1" applyAlignment="1" applyProtection="1">
      <alignment horizontal="center"/>
    </xf>
    <xf numFmtId="0" fontId="22" fillId="2" borderId="0" xfId="0" applyFont="1" applyFill="1" applyBorder="1" applyAlignment="1" applyProtection="1">
      <alignment vertical="top"/>
    </xf>
    <xf numFmtId="170" fontId="10" fillId="2" borderId="45" xfId="0" applyNumberFormat="1" applyFont="1" applyFill="1" applyBorder="1" applyAlignment="1" applyProtection="1">
      <alignment horizontal="center" vertical="center"/>
    </xf>
    <xf numFmtId="170" fontId="10" fillId="2" borderId="46" xfId="0" applyNumberFormat="1" applyFont="1" applyFill="1" applyBorder="1" applyAlignment="1" applyProtection="1">
      <alignment horizontal="center" vertical="center"/>
    </xf>
    <xf numFmtId="170" fontId="10" fillId="2" borderId="47" xfId="0" applyNumberFormat="1" applyFont="1" applyFill="1" applyBorder="1" applyAlignment="1" applyProtection="1">
      <alignment horizontal="center" vertical="center"/>
    </xf>
    <xf numFmtId="0" fontId="10" fillId="2" borderId="48" xfId="0" applyFont="1" applyFill="1" applyBorder="1" applyAlignment="1" applyProtection="1"/>
    <xf numFmtId="0" fontId="0" fillId="2" borderId="48" xfId="0" applyFill="1" applyBorder="1" applyProtection="1"/>
    <xf numFmtId="2" fontId="14" fillId="2" borderId="30" xfId="0" applyNumberFormat="1" applyFont="1" applyFill="1" applyBorder="1" applyAlignment="1" applyProtection="1">
      <alignment horizontal="center"/>
    </xf>
    <xf numFmtId="2" fontId="14" fillId="2" borderId="1" xfId="0" applyNumberFormat="1" applyFont="1" applyFill="1" applyBorder="1" applyAlignment="1" applyProtection="1">
      <alignment horizontal="center"/>
    </xf>
    <xf numFmtId="0" fontId="22" fillId="2" borderId="3" xfId="0" applyFont="1" applyFill="1" applyBorder="1" applyAlignment="1" applyProtection="1">
      <alignment vertical="top"/>
    </xf>
    <xf numFmtId="0" fontId="25" fillId="2" borderId="0" xfId="0" applyFont="1" applyFill="1" applyProtection="1"/>
    <xf numFmtId="0" fontId="10" fillId="2" borderId="0" xfId="0" applyFont="1" applyFill="1" applyBorder="1" applyAlignment="1" applyProtection="1"/>
    <xf numFmtId="0" fontId="10" fillId="2" borderId="20" xfId="0" applyFont="1" applyFill="1" applyBorder="1" applyAlignment="1" applyProtection="1">
      <alignment horizontal="center"/>
    </xf>
    <xf numFmtId="0" fontId="27" fillId="2" borderId="24" xfId="0" applyFont="1" applyFill="1" applyBorder="1" applyAlignment="1" applyProtection="1">
      <alignment horizontal="left" vertical="top" wrapText="1"/>
      <protection locked="0"/>
    </xf>
    <xf numFmtId="0" fontId="27" fillId="2" borderId="25" xfId="0" applyFont="1" applyFill="1" applyBorder="1" applyAlignment="1" applyProtection="1">
      <alignment horizontal="left" vertical="top" wrapText="1"/>
      <protection locked="0"/>
    </xf>
    <xf numFmtId="0" fontId="27" fillId="2" borderId="26" xfId="0" applyFont="1" applyFill="1" applyBorder="1" applyAlignment="1" applyProtection="1">
      <alignment horizontal="left" vertical="top" wrapText="1"/>
      <protection locked="0"/>
    </xf>
    <xf numFmtId="0" fontId="27" fillId="2" borderId="52" xfId="0" applyFont="1" applyFill="1" applyBorder="1" applyAlignment="1" applyProtection="1">
      <alignment horizontal="left" vertical="top" wrapText="1"/>
      <protection locked="0"/>
    </xf>
    <xf numFmtId="0" fontId="27" fillId="2" borderId="0" xfId="0" applyFont="1" applyFill="1" applyBorder="1" applyAlignment="1" applyProtection="1">
      <alignment horizontal="left" vertical="top" wrapText="1"/>
      <protection locked="0"/>
    </xf>
    <xf numFmtId="0" fontId="27" fillId="2" borderId="53" xfId="0" applyFont="1" applyFill="1" applyBorder="1" applyAlignment="1" applyProtection="1">
      <alignment horizontal="left" vertical="top" wrapText="1"/>
      <protection locked="0"/>
    </xf>
    <xf numFmtId="0" fontId="27" fillId="2" borderId="27" xfId="0" applyFont="1" applyFill="1" applyBorder="1" applyAlignment="1" applyProtection="1">
      <alignment horizontal="left" vertical="top" wrapText="1"/>
      <protection locked="0"/>
    </xf>
    <xf numFmtId="0" fontId="27" fillId="2" borderId="28" xfId="0" applyFont="1" applyFill="1" applyBorder="1" applyAlignment="1" applyProtection="1">
      <alignment horizontal="left" vertical="top" wrapText="1"/>
      <protection locked="0"/>
    </xf>
    <xf numFmtId="0" fontId="27" fillId="2" borderId="29" xfId="0" applyFont="1" applyFill="1" applyBorder="1" applyAlignment="1" applyProtection="1">
      <alignment horizontal="left" vertical="top" wrapText="1"/>
      <protection locked="0"/>
    </xf>
    <xf numFmtId="0" fontId="23" fillId="2" borderId="2" xfId="0" applyFont="1" applyFill="1" applyBorder="1" applyAlignment="1" applyProtection="1">
      <alignment horizontal="center" vertical="center" wrapText="1"/>
    </xf>
    <xf numFmtId="0" fontId="23" fillId="2" borderId="3" xfId="0" applyFont="1" applyFill="1" applyBorder="1" applyAlignment="1" applyProtection="1">
      <alignment horizontal="center" vertical="center" wrapText="1"/>
    </xf>
    <xf numFmtId="0" fontId="23" fillId="2" borderId="4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7" xfId="0" applyFont="1" applyFill="1" applyBorder="1" applyAlignment="1" applyProtection="1">
      <alignment horizontal="center" vertical="center" wrapText="1"/>
    </xf>
    <xf numFmtId="0" fontId="23" fillId="2" borderId="18" xfId="0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0" fontId="10" fillId="2" borderId="43" xfId="0" applyFont="1" applyFill="1" applyBorder="1" applyAlignment="1" applyProtection="1">
      <alignment horizontal="center" vertical="center" wrapText="1"/>
    </xf>
    <xf numFmtId="0" fontId="10" fillId="2" borderId="44" xfId="0" applyFont="1" applyFill="1" applyBorder="1" applyAlignment="1" applyProtection="1">
      <alignment horizontal="center" vertical="center" wrapText="1"/>
    </xf>
    <xf numFmtId="0" fontId="15" fillId="2" borderId="36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18" fontId="16" fillId="4" borderId="22" xfId="0" applyNumberFormat="1" applyFont="1" applyFill="1" applyBorder="1" applyAlignment="1" applyProtection="1">
      <alignment horizontal="center" vertical="center"/>
      <protection locked="0"/>
    </xf>
    <xf numFmtId="18" fontId="16" fillId="4" borderId="23" xfId="0" applyNumberFormat="1" applyFont="1" applyFill="1" applyBorder="1" applyAlignment="1" applyProtection="1">
      <alignment horizontal="center" vertical="center"/>
      <protection locked="0"/>
    </xf>
    <xf numFmtId="18" fontId="16" fillId="4" borderId="38" xfId="0" applyNumberFormat="1" applyFont="1" applyFill="1" applyBorder="1" applyAlignment="1" applyProtection="1">
      <alignment horizontal="center" vertical="center"/>
      <protection locked="0"/>
    </xf>
    <xf numFmtId="18" fontId="16" fillId="4" borderId="41" xfId="0" applyNumberFormat="1" applyFont="1" applyFill="1" applyBorder="1" applyAlignment="1" applyProtection="1">
      <alignment horizontal="center" vertical="center"/>
      <protection locked="0"/>
    </xf>
    <xf numFmtId="167" fontId="0" fillId="0" borderId="40" xfId="0" applyNumberFormat="1" applyFill="1" applyBorder="1" applyAlignment="1" applyProtection="1">
      <alignment horizontal="center" vertical="center"/>
    </xf>
    <xf numFmtId="167" fontId="0" fillId="0" borderId="1" xfId="0" applyNumberFormat="1" applyFill="1" applyBorder="1" applyAlignment="1" applyProtection="1">
      <alignment horizontal="center" vertical="center"/>
    </xf>
    <xf numFmtId="167" fontId="0" fillId="0" borderId="42" xfId="0" applyNumberFormat="1" applyFill="1" applyBorder="1" applyAlignment="1" applyProtection="1">
      <alignment horizontal="center" vertical="center"/>
    </xf>
    <xf numFmtId="14" fontId="21" fillId="2" borderId="35" xfId="0" applyNumberFormat="1" applyFont="1" applyFill="1" applyBorder="1" applyAlignment="1" applyProtection="1">
      <alignment horizontal="center" vertical="center"/>
    </xf>
    <xf numFmtId="14" fontId="21" fillId="2" borderId="21" xfId="0" applyNumberFormat="1" applyFont="1" applyFill="1" applyBorder="1" applyAlignment="1" applyProtection="1">
      <alignment horizontal="center" vertical="center"/>
    </xf>
    <xf numFmtId="167" fontId="0" fillId="2" borderId="40" xfId="0" applyNumberFormat="1" applyFill="1" applyBorder="1" applyAlignment="1" applyProtection="1">
      <alignment horizontal="center" vertical="center"/>
    </xf>
    <xf numFmtId="18" fontId="16" fillId="3" borderId="22" xfId="0" applyNumberFormat="1" applyFont="1" applyFill="1" applyBorder="1" applyAlignment="1" applyProtection="1">
      <alignment horizontal="center" vertical="center"/>
      <protection locked="0"/>
    </xf>
    <xf numFmtId="18" fontId="16" fillId="3" borderId="23" xfId="0" applyNumberFormat="1" applyFont="1" applyFill="1" applyBorder="1" applyAlignment="1" applyProtection="1">
      <alignment horizontal="center" vertical="center"/>
      <protection locked="0"/>
    </xf>
    <xf numFmtId="18" fontId="16" fillId="3" borderId="38" xfId="0" applyNumberFormat="1" applyFont="1" applyFill="1" applyBorder="1" applyAlignment="1" applyProtection="1">
      <alignment horizontal="center" vertical="center"/>
      <protection locked="0"/>
    </xf>
    <xf numFmtId="18" fontId="16" fillId="3" borderId="41" xfId="0" applyNumberFormat="1" applyFont="1" applyFill="1" applyBorder="1" applyAlignment="1" applyProtection="1">
      <alignment horizontal="center" vertical="center"/>
      <protection locked="0"/>
    </xf>
    <xf numFmtId="167" fontId="0" fillId="2" borderId="1" xfId="0" quotePrefix="1" applyNumberFormat="1" applyFill="1" applyBorder="1" applyAlignment="1" applyProtection="1">
      <alignment horizontal="center" vertical="center"/>
    </xf>
    <xf numFmtId="167" fontId="0" fillId="2" borderId="1" xfId="0" applyNumberFormat="1" applyFill="1" applyBorder="1" applyAlignment="1" applyProtection="1">
      <alignment horizontal="center" vertical="center"/>
    </xf>
    <xf numFmtId="167" fontId="0" fillId="2" borderId="31" xfId="0" applyNumberFormat="1" applyFill="1" applyBorder="1" applyAlignment="1" applyProtection="1">
      <alignment horizontal="center" vertical="center"/>
    </xf>
    <xf numFmtId="167" fontId="0" fillId="2" borderId="34" xfId="0" applyNumberFormat="1" applyFill="1" applyBorder="1" applyAlignment="1" applyProtection="1">
      <alignment horizontal="center" vertical="center"/>
    </xf>
    <xf numFmtId="18" fontId="16" fillId="3" borderId="37" xfId="0" applyNumberFormat="1" applyFont="1" applyFill="1" applyBorder="1" applyAlignment="1" applyProtection="1">
      <alignment horizontal="center" vertical="center"/>
      <protection locked="0"/>
    </xf>
    <xf numFmtId="18" fontId="16" fillId="3" borderId="39" xfId="0" applyNumberFormat="1" applyFont="1" applyFill="1" applyBorder="1" applyAlignment="1" applyProtection="1">
      <alignment horizontal="center" vertical="center"/>
      <protection locked="0"/>
    </xf>
    <xf numFmtId="167" fontId="0" fillId="2" borderId="32" xfId="0" applyNumberFormat="1" applyFill="1" applyBorder="1" applyAlignment="1" applyProtection="1">
      <alignment horizontal="center" vertical="center"/>
    </xf>
    <xf numFmtId="14" fontId="21" fillId="2" borderId="27" xfId="0" applyNumberFormat="1" applyFont="1" applyFill="1" applyBorder="1" applyAlignment="1" applyProtection="1">
      <alignment horizontal="center" vertical="center"/>
    </xf>
    <xf numFmtId="14" fontId="21" fillId="2" borderId="51" xfId="0" applyNumberFormat="1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33" xfId="0" applyFill="1" applyBorder="1" applyAlignment="1" applyProtection="1">
      <alignment horizontal="left"/>
      <protection locked="0"/>
    </xf>
    <xf numFmtId="14" fontId="24" fillId="3" borderId="2" xfId="0" applyNumberFormat="1" applyFont="1" applyFill="1" applyBorder="1" applyAlignment="1" applyProtection="1">
      <alignment horizontal="center"/>
      <protection locked="0"/>
    </xf>
    <xf numFmtId="14" fontId="24" fillId="3" borderId="3" xfId="0" applyNumberFormat="1" applyFont="1" applyFill="1" applyBorder="1" applyAlignment="1" applyProtection="1">
      <alignment horizontal="center"/>
      <protection locked="0"/>
    </xf>
    <xf numFmtId="14" fontId="24" fillId="3" borderId="4" xfId="0" applyNumberFormat="1" applyFont="1" applyFill="1" applyBorder="1" applyAlignment="1" applyProtection="1">
      <alignment horizontal="center"/>
      <protection locked="0"/>
    </xf>
    <xf numFmtId="14" fontId="24" fillId="3" borderId="16" xfId="0" applyNumberFormat="1" applyFont="1" applyFill="1" applyBorder="1" applyAlignment="1" applyProtection="1">
      <alignment horizontal="center"/>
      <protection locked="0"/>
    </xf>
    <xf numFmtId="14" fontId="24" fillId="3" borderId="17" xfId="0" applyNumberFormat="1" applyFont="1" applyFill="1" applyBorder="1" applyAlignment="1" applyProtection="1">
      <alignment horizontal="center"/>
      <protection locked="0"/>
    </xf>
    <xf numFmtId="14" fontId="24" fillId="3" borderId="18" xfId="0" applyNumberFormat="1" applyFont="1" applyFill="1" applyBorder="1" applyAlignment="1" applyProtection="1">
      <alignment horizontal="center"/>
      <protection locked="0"/>
    </xf>
    <xf numFmtId="0" fontId="7" fillId="2" borderId="28" xfId="0" applyFont="1" applyFill="1" applyBorder="1" applyAlignment="1" applyProtection="1">
      <alignment horizontal="left"/>
    </xf>
    <xf numFmtId="0" fontId="26" fillId="2" borderId="28" xfId="0" applyFont="1" applyFill="1" applyBorder="1" applyAlignment="1" applyProtection="1">
      <alignment horizontal="left"/>
    </xf>
    <xf numFmtId="0" fontId="20" fillId="3" borderId="33" xfId="0" applyFont="1" applyFill="1" applyBorder="1" applyAlignment="1" applyProtection="1">
      <alignment horizontal="left"/>
      <protection locked="0"/>
    </xf>
    <xf numFmtId="0" fontId="10" fillId="2" borderId="49" xfId="0" applyFont="1" applyFill="1" applyBorder="1" applyAlignment="1" applyProtection="1">
      <alignment horizontal="right"/>
    </xf>
    <xf numFmtId="0" fontId="10" fillId="2" borderId="50" xfId="0" applyFont="1" applyFill="1" applyBorder="1" applyAlignment="1" applyProtection="1">
      <alignment horizontal="right"/>
    </xf>
    <xf numFmtId="0" fontId="14" fillId="2" borderId="49" xfId="0" applyFont="1" applyFill="1" applyBorder="1" applyAlignment="1" applyProtection="1">
      <alignment horizontal="right"/>
    </xf>
    <xf numFmtId="0" fontId="14" fillId="2" borderId="50" xfId="0" applyFont="1" applyFill="1" applyBorder="1" applyAlignment="1" applyProtection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pages/Kula-Consulting/131821960206806" TargetMode="External"/><Relationship Id="rId2" Type="http://schemas.openxmlformats.org/officeDocument/2006/relationships/hyperlink" Target="mailto:support@kulaconsulting.com?subject=Weekly%20Timecard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3.png"/><Relationship Id="rId5" Type="http://schemas.openxmlformats.org/officeDocument/2006/relationships/hyperlink" Target="http://twitter.com/KulaJobs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4</xdr:col>
      <xdr:colOff>19050</xdr:colOff>
      <xdr:row>8</xdr:row>
      <xdr:rowOff>295274</xdr:rowOff>
    </xdr:to>
    <xdr:sp macro="" textlink="">
      <xdr:nvSpPr>
        <xdr:cNvPr id="3" name="Employee Data"/>
        <xdr:cNvSpPr txBox="1"/>
      </xdr:nvSpPr>
      <xdr:spPr>
        <a:xfrm>
          <a:off x="704850" y="1428750"/>
          <a:ext cx="2924175" cy="2952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200" b="1" u="sng"/>
            <a:t>EMPLOYEE DATA</a:t>
          </a:r>
        </a:p>
      </xdr:txBody>
    </xdr:sp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1209675</xdr:colOff>
      <xdr:row>7</xdr:row>
      <xdr:rowOff>85725</xdr:rowOff>
    </xdr:to>
    <xdr:pic>
      <xdr:nvPicPr>
        <xdr:cNvPr id="2068" name="Picture 1" descr="kulalogo_watermark_smalljpg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247650"/>
          <a:ext cx="22193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</xdr:colOff>
      <xdr:row>16</xdr:row>
      <xdr:rowOff>161925</xdr:rowOff>
    </xdr:from>
    <xdr:to>
      <xdr:col>5</xdr:col>
      <xdr:colOff>9525</xdr:colOff>
      <xdr:row>20</xdr:row>
      <xdr:rowOff>152400</xdr:rowOff>
    </xdr:to>
    <xdr:sp macro="" textlink="">
      <xdr:nvSpPr>
        <xdr:cNvPr id="4" name="Emp Disclaim"/>
        <xdr:cNvSpPr txBox="1"/>
      </xdr:nvSpPr>
      <xdr:spPr>
        <a:xfrm>
          <a:off x="609601" y="3276600"/>
          <a:ext cx="3114674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9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Employee Signature</a:t>
          </a:r>
        </a:p>
        <a:p>
          <a:r>
            <a:rPr lang="en-US" sz="9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I certify that the days shown on this timecard are correct, that I worked these hours at the company as noted, and that I am bound by the terms of the Certification of Assignment  Agreements.</a:t>
          </a:r>
          <a:endParaRPr lang="en-US" sz="900"/>
        </a:p>
      </xdr:txBody>
    </xdr:sp>
    <xdr:clientData/>
  </xdr:twoCellAnchor>
  <xdr:twoCellAnchor>
    <xdr:from>
      <xdr:col>2</xdr:col>
      <xdr:colOff>9525</xdr:colOff>
      <xdr:row>20</xdr:row>
      <xdr:rowOff>152400</xdr:rowOff>
    </xdr:from>
    <xdr:to>
      <xdr:col>4</xdr:col>
      <xdr:colOff>19050</xdr:colOff>
      <xdr:row>22</xdr:row>
      <xdr:rowOff>95249</xdr:rowOff>
    </xdr:to>
    <xdr:sp macro="" textlink="">
      <xdr:nvSpPr>
        <xdr:cNvPr id="5" name="Client Data"/>
        <xdr:cNvSpPr txBox="1"/>
      </xdr:nvSpPr>
      <xdr:spPr>
        <a:xfrm>
          <a:off x="714375" y="4048125"/>
          <a:ext cx="2914650" cy="2952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200" b="1" u="sng"/>
            <a:t>CLIENT DATA</a:t>
          </a:r>
        </a:p>
      </xdr:txBody>
    </xdr:sp>
    <xdr:clientData/>
  </xdr:twoCellAnchor>
  <xdr:twoCellAnchor>
    <xdr:from>
      <xdr:col>1</xdr:col>
      <xdr:colOff>0</xdr:colOff>
      <xdr:row>37</xdr:row>
      <xdr:rowOff>9525</xdr:rowOff>
    </xdr:from>
    <xdr:to>
      <xdr:col>5</xdr:col>
      <xdr:colOff>9525</xdr:colOff>
      <xdr:row>39</xdr:row>
      <xdr:rowOff>152400</xdr:rowOff>
    </xdr:to>
    <xdr:sp macro="" textlink="">
      <xdr:nvSpPr>
        <xdr:cNvPr id="6" name="Client Disclaim"/>
        <xdr:cNvSpPr txBox="1"/>
      </xdr:nvSpPr>
      <xdr:spPr>
        <a:xfrm>
          <a:off x="609600" y="7000875"/>
          <a:ext cx="311467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9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I certify that I am an authorized agent of the above company.  By signing this timecard I agree that the hours are correct and I agree to be bound by terms of the Client Service Agreement.</a:t>
          </a:r>
        </a:p>
      </xdr:txBody>
    </xdr:sp>
    <xdr:clientData/>
  </xdr:twoCellAnchor>
  <xdr:twoCellAnchor>
    <xdr:from>
      <xdr:col>1</xdr:col>
      <xdr:colOff>0</xdr:colOff>
      <xdr:row>32</xdr:row>
      <xdr:rowOff>161925</xdr:rowOff>
    </xdr:from>
    <xdr:to>
      <xdr:col>3</xdr:col>
      <xdr:colOff>1809749</xdr:colOff>
      <xdr:row>33</xdr:row>
      <xdr:rowOff>161925</xdr:rowOff>
    </xdr:to>
    <xdr:sp macro="" textlink="">
      <xdr:nvSpPr>
        <xdr:cNvPr id="7" name="SuperSig"/>
        <xdr:cNvSpPr txBox="1"/>
      </xdr:nvSpPr>
      <xdr:spPr>
        <a:xfrm>
          <a:off x="609600" y="6238875"/>
          <a:ext cx="2914649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9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Supervisor Signature</a:t>
          </a:r>
        </a:p>
      </xdr:txBody>
    </xdr:sp>
    <xdr:clientData/>
  </xdr:twoCellAnchor>
  <xdr:twoCellAnchor>
    <xdr:from>
      <xdr:col>8</xdr:col>
      <xdr:colOff>0</xdr:colOff>
      <xdr:row>4</xdr:row>
      <xdr:rowOff>47625</xdr:rowOff>
    </xdr:from>
    <xdr:to>
      <xdr:col>11</xdr:col>
      <xdr:colOff>638176</xdr:colOff>
      <xdr:row>6</xdr:row>
      <xdr:rowOff>104774</xdr:rowOff>
    </xdr:to>
    <xdr:sp macro="" textlink="">
      <xdr:nvSpPr>
        <xdr:cNvPr id="8" name="Send into to">
          <a:hlinkClick xmlns:r="http://schemas.openxmlformats.org/officeDocument/2006/relationships" r:id="rId2"/>
        </xdr:cNvPr>
        <xdr:cNvSpPr txBox="1"/>
      </xdr:nvSpPr>
      <xdr:spPr>
        <a:xfrm>
          <a:off x="3871736" y="788458"/>
          <a:ext cx="2446162" cy="3922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Please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FAX to (408) 624-1082   Or </a:t>
          </a:r>
          <a:r>
            <a:rPr lang="en-US" sz="10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Email: Support@kulaconsulting.com</a:t>
          </a:r>
          <a:endParaRPr lang="en-US" sz="1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8</xdr:col>
      <xdr:colOff>219075</xdr:colOff>
      <xdr:row>35</xdr:row>
      <xdr:rowOff>47625</xdr:rowOff>
    </xdr:from>
    <xdr:to>
      <xdr:col>10</xdr:col>
      <xdr:colOff>514350</xdr:colOff>
      <xdr:row>38</xdr:row>
      <xdr:rowOff>171450</xdr:rowOff>
    </xdr:to>
    <xdr:pic>
      <xdr:nvPicPr>
        <xdr:cNvPr id="2075" name="Picture 8" descr="kulalogo_watermark_smalljpg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6610350"/>
          <a:ext cx="14097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419100</xdr:colOff>
      <xdr:row>37</xdr:row>
      <xdr:rowOff>0</xdr:rowOff>
    </xdr:from>
    <xdr:to>
      <xdr:col>16</xdr:col>
      <xdr:colOff>95250</xdr:colOff>
      <xdr:row>38</xdr:row>
      <xdr:rowOff>104775</xdr:rowOff>
    </xdr:to>
    <xdr:pic>
      <xdr:nvPicPr>
        <xdr:cNvPr id="2076" name="Picture 9" descr="facebook_icon_30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543925" y="695325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209550</xdr:colOff>
      <xdr:row>36</xdr:row>
      <xdr:rowOff>171450</xdr:rowOff>
    </xdr:from>
    <xdr:to>
      <xdr:col>16</xdr:col>
      <xdr:colOff>495300</xdr:colOff>
      <xdr:row>38</xdr:row>
      <xdr:rowOff>123825</xdr:rowOff>
    </xdr:to>
    <xdr:pic>
      <xdr:nvPicPr>
        <xdr:cNvPr id="2077" name="Picture 10" descr="twitter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943975" y="6934200"/>
          <a:ext cx="2857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k/Desktop/Forms/zDone/Timecard/Kula%20Timecard%20Blank%20Excel%202007%20with%20Macr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Card"/>
      <sheetName val="Data"/>
      <sheetName val="Sheet1"/>
    </sheetNames>
    <sheetDataSet>
      <sheetData sheetId="0"/>
      <sheetData sheetId="1">
        <row r="2">
          <cell r="A2">
            <v>0.25</v>
          </cell>
        </row>
        <row r="3">
          <cell r="A3">
            <v>0.26041666666666669</v>
          </cell>
        </row>
        <row r="4">
          <cell r="A4">
            <v>0.27083333333333331</v>
          </cell>
        </row>
        <row r="5">
          <cell r="A5">
            <v>0.28125</v>
          </cell>
        </row>
        <row r="6">
          <cell r="A6">
            <v>0.29166666666666669</v>
          </cell>
        </row>
        <row r="7">
          <cell r="A7">
            <v>0.30208333333333298</v>
          </cell>
        </row>
        <row r="8">
          <cell r="A8">
            <v>0.3125</v>
          </cell>
        </row>
        <row r="9">
          <cell r="A9">
            <v>0.32291666666666702</v>
          </cell>
        </row>
        <row r="10">
          <cell r="A10">
            <v>0.33333333333333298</v>
          </cell>
        </row>
        <row r="11">
          <cell r="A11">
            <v>0.34375</v>
          </cell>
        </row>
        <row r="12">
          <cell r="A12">
            <v>0.35416666666666702</v>
          </cell>
        </row>
        <row r="13">
          <cell r="A13">
            <v>0.36458333333333398</v>
          </cell>
        </row>
        <row r="14">
          <cell r="A14">
            <v>0.375</v>
          </cell>
        </row>
        <row r="15">
          <cell r="A15">
            <v>0.38541666666666702</v>
          </cell>
        </row>
        <row r="16">
          <cell r="A16">
            <v>0.39583333333333398</v>
          </cell>
        </row>
        <row r="17">
          <cell r="A17">
            <v>0.40625</v>
          </cell>
        </row>
        <row r="18">
          <cell r="A18">
            <v>0.41666666666666702</v>
          </cell>
        </row>
        <row r="19">
          <cell r="A19">
            <v>0.42708333333333398</v>
          </cell>
        </row>
        <row r="20">
          <cell r="A20">
            <v>0.4375</v>
          </cell>
        </row>
        <row r="21">
          <cell r="A21">
            <v>0.44791666666666702</v>
          </cell>
        </row>
        <row r="22">
          <cell r="A22">
            <v>0.45833333333333398</v>
          </cell>
        </row>
        <row r="23">
          <cell r="A23">
            <v>0.46875</v>
          </cell>
        </row>
        <row r="24">
          <cell r="A24">
            <v>0.47916666666666702</v>
          </cell>
        </row>
        <row r="25">
          <cell r="A25">
            <v>0.48958333333333398</v>
          </cell>
        </row>
        <row r="26">
          <cell r="A26">
            <v>0.5</v>
          </cell>
        </row>
        <row r="27">
          <cell r="A27">
            <v>0.51041666666666696</v>
          </cell>
        </row>
        <row r="28">
          <cell r="A28">
            <v>0.52083333333333404</v>
          </cell>
        </row>
        <row r="29">
          <cell r="A29">
            <v>0.53125</v>
          </cell>
        </row>
        <row r="30">
          <cell r="A30">
            <v>0.54166666666666696</v>
          </cell>
        </row>
        <row r="31">
          <cell r="A31">
            <v>0.55208333333333404</v>
          </cell>
        </row>
        <row r="32">
          <cell r="A32">
            <v>0.562500000000001</v>
          </cell>
        </row>
        <row r="33">
          <cell r="A33">
            <v>0.57291666666666696</v>
          </cell>
        </row>
        <row r="34">
          <cell r="A34">
            <v>0.58333333333333404</v>
          </cell>
        </row>
        <row r="35">
          <cell r="A35">
            <v>0.593750000000001</v>
          </cell>
        </row>
        <row r="36">
          <cell r="A36">
            <v>0.60416666666666696</v>
          </cell>
        </row>
        <row r="37">
          <cell r="A37">
            <v>0.61458333333333404</v>
          </cell>
        </row>
        <row r="38">
          <cell r="A38">
            <v>0.625000000000001</v>
          </cell>
        </row>
        <row r="39">
          <cell r="A39">
            <v>0.63541666666666696</v>
          </cell>
        </row>
        <row r="40">
          <cell r="A40">
            <v>0.64583333333333404</v>
          </cell>
        </row>
        <row r="41">
          <cell r="A41">
            <v>0.656250000000001</v>
          </cell>
        </row>
        <row r="42">
          <cell r="A42">
            <v>0.66666666666666696</v>
          </cell>
        </row>
        <row r="43">
          <cell r="A43">
            <v>0.67708333333333404</v>
          </cell>
        </row>
        <row r="44">
          <cell r="A44">
            <v>0.687500000000001</v>
          </cell>
        </row>
        <row r="45">
          <cell r="A45">
            <v>0.69791666666666696</v>
          </cell>
        </row>
        <row r="46">
          <cell r="A46">
            <v>0.70833333333333404</v>
          </cell>
        </row>
        <row r="47">
          <cell r="A47">
            <v>0.718750000000001</v>
          </cell>
        </row>
        <row r="48">
          <cell r="A48">
            <v>0.72916666666666796</v>
          </cell>
        </row>
        <row r="49">
          <cell r="A49">
            <v>0.73958333333333404</v>
          </cell>
        </row>
        <row r="50">
          <cell r="A50">
            <v>0.750000000000001</v>
          </cell>
        </row>
        <row r="51">
          <cell r="A51">
            <v>0.76041666666666796</v>
          </cell>
        </row>
        <row r="52">
          <cell r="A52">
            <v>0.77083333333333404</v>
          </cell>
        </row>
        <row r="53">
          <cell r="A53">
            <v>0.781250000000001</v>
          </cell>
        </row>
        <row r="54">
          <cell r="A54">
            <v>0.79166666666666796</v>
          </cell>
        </row>
        <row r="55">
          <cell r="A55">
            <v>0.80208333333333404</v>
          </cell>
        </row>
        <row r="56">
          <cell r="A56">
            <v>0.812500000000001</v>
          </cell>
        </row>
        <row r="57">
          <cell r="A57">
            <v>0.82291666666666796</v>
          </cell>
        </row>
        <row r="58">
          <cell r="A58">
            <v>0.83333333333333404</v>
          </cell>
        </row>
        <row r="59">
          <cell r="A59">
            <v>0.843750000000001</v>
          </cell>
        </row>
        <row r="60">
          <cell r="A60">
            <v>0.85416666666666796</v>
          </cell>
        </row>
        <row r="61">
          <cell r="A61">
            <v>0.86458333333333404</v>
          </cell>
        </row>
        <row r="62">
          <cell r="A62">
            <v>0.875000000000001</v>
          </cell>
        </row>
        <row r="63">
          <cell r="A63">
            <v>0.88541666666666796</v>
          </cell>
        </row>
        <row r="64">
          <cell r="A64">
            <v>0.89583333333333404</v>
          </cell>
        </row>
        <row r="65">
          <cell r="A65">
            <v>0.906250000000001</v>
          </cell>
        </row>
        <row r="66">
          <cell r="A66">
            <v>0.91666666666666796</v>
          </cell>
        </row>
        <row r="67">
          <cell r="A67">
            <v>0.92708333333333504</v>
          </cell>
        </row>
        <row r="68">
          <cell r="A68">
            <v>0.937500000000001</v>
          </cell>
        </row>
        <row r="69">
          <cell r="A69">
            <v>0.94791666666666796</v>
          </cell>
        </row>
        <row r="70">
          <cell r="A70">
            <v>0.95833333333333504</v>
          </cell>
        </row>
        <row r="71">
          <cell r="A71">
            <v>0.968750000000001</v>
          </cell>
        </row>
        <row r="72">
          <cell r="A72">
            <v>0.97916666666666796</v>
          </cell>
        </row>
        <row r="73">
          <cell r="A73">
            <v>0.98958333333333504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A42"/>
  <sheetViews>
    <sheetView showGridLines="0" showRowColHeaders="0" tabSelected="1" zoomScale="108" zoomScaleNormal="108" workbookViewId="0">
      <selection activeCell="D10" sqref="D10"/>
    </sheetView>
  </sheetViews>
  <sheetFormatPr defaultRowHeight="12.75" x14ac:dyDescent="0.2"/>
  <cols>
    <col min="1" max="1" width="2" style="8" customWidth="1"/>
    <col min="2" max="2" width="1.42578125" style="8" customWidth="1"/>
    <col min="3" max="3" width="15.140625" style="8" bestFit="1" customWidth="1"/>
    <col min="4" max="4" width="28.42578125" style="8" customWidth="1"/>
    <col min="5" max="5" width="1.5703125" style="8" customWidth="1"/>
    <col min="6" max="6" width="1.42578125" style="8" customWidth="1"/>
    <col min="7" max="7" width="1.5703125" style="8" customWidth="1"/>
    <col min="8" max="9" width="6.42578125" style="8" customWidth="1"/>
    <col min="10" max="13" width="10.28515625" style="8" customWidth="1"/>
    <col min="14" max="14" width="1.42578125" style="8" customWidth="1"/>
    <col min="15" max="15" width="7.7109375" style="63" bestFit="1" customWidth="1"/>
    <col min="16" max="18" width="9.140625" style="63"/>
    <col min="19" max="19" width="2.140625" style="8" customWidth="1"/>
    <col min="20" max="20" width="2" style="8" customWidth="1"/>
    <col min="21" max="16384" width="9.140625" style="8"/>
  </cols>
  <sheetData>
    <row r="1" spans="2:20" ht="13.5" thickBot="1" x14ac:dyDescent="0.25"/>
    <row r="2" spans="2:20" ht="6" customHeight="1" thickTop="1" thickBot="1" x14ac:dyDescent="0.25">
      <c r="B2" s="5"/>
      <c r="C2" s="6"/>
      <c r="D2" s="6"/>
      <c r="E2" s="7"/>
      <c r="G2" s="9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2"/>
    </row>
    <row r="3" spans="2:20" ht="19.5" customHeight="1" thickTop="1" x14ac:dyDescent="0.3">
      <c r="B3" s="13"/>
      <c r="C3" s="14"/>
      <c r="D3" s="14"/>
      <c r="E3" s="15"/>
      <c r="G3" s="16"/>
      <c r="H3" s="14"/>
      <c r="I3" s="17" t="s">
        <v>0</v>
      </c>
      <c r="J3" s="14"/>
      <c r="K3" s="14"/>
      <c r="L3" s="14"/>
      <c r="M3" s="14"/>
      <c r="O3" s="123">
        <v>44442</v>
      </c>
      <c r="P3" s="124"/>
      <c r="Q3" s="124"/>
      <c r="R3" s="125"/>
      <c r="S3" s="19"/>
    </row>
    <row r="4" spans="2:20" ht="19.5" customHeight="1" thickBot="1" x14ac:dyDescent="0.35">
      <c r="B4" s="13"/>
      <c r="C4" s="14"/>
      <c r="D4" s="14"/>
      <c r="E4" s="15"/>
      <c r="G4" s="16"/>
      <c r="H4" s="14"/>
      <c r="I4" s="17" t="s">
        <v>1</v>
      </c>
      <c r="J4" s="14"/>
      <c r="K4" s="14"/>
      <c r="L4" s="14"/>
      <c r="M4" s="14"/>
      <c r="O4" s="126"/>
      <c r="P4" s="127"/>
      <c r="Q4" s="127"/>
      <c r="R4" s="128"/>
      <c r="S4" s="19"/>
    </row>
    <row r="5" spans="2:20" ht="13.5" customHeight="1" thickTop="1" x14ac:dyDescent="0.2">
      <c r="B5" s="13"/>
      <c r="C5" s="14"/>
      <c r="D5" s="14"/>
      <c r="E5" s="15"/>
      <c r="G5" s="16"/>
      <c r="H5" s="14"/>
      <c r="I5" s="14"/>
      <c r="J5" s="14"/>
      <c r="K5" s="14"/>
      <c r="L5" s="14"/>
      <c r="M5" s="14"/>
      <c r="O5" s="85" t="s">
        <v>34</v>
      </c>
      <c r="P5" s="86"/>
      <c r="Q5" s="86"/>
      <c r="R5" s="87"/>
      <c r="S5" s="19"/>
    </row>
    <row r="6" spans="2:20" ht="13.5" thickBot="1" x14ac:dyDescent="0.25">
      <c r="B6" s="13"/>
      <c r="C6" s="14"/>
      <c r="D6" s="14"/>
      <c r="E6" s="15"/>
      <c r="G6" s="16"/>
      <c r="H6" s="14"/>
      <c r="I6" s="14"/>
      <c r="J6" s="14"/>
      <c r="K6" s="14"/>
      <c r="L6" s="14"/>
      <c r="M6" s="14"/>
      <c r="N6" s="15"/>
      <c r="O6" s="88"/>
      <c r="P6" s="89"/>
      <c r="Q6" s="89"/>
      <c r="R6" s="90"/>
      <c r="S6" s="19"/>
    </row>
    <row r="7" spans="2:20" ht="13.5" thickTop="1" x14ac:dyDescent="0.2">
      <c r="B7" s="13"/>
      <c r="C7" s="14"/>
      <c r="D7" s="14"/>
      <c r="E7" s="15"/>
      <c r="G7" s="16"/>
      <c r="H7" s="14"/>
      <c r="I7" s="14"/>
      <c r="J7" s="14"/>
      <c r="K7" s="14"/>
      <c r="L7" s="14"/>
      <c r="M7" s="14"/>
      <c r="N7" s="64"/>
      <c r="O7" s="72"/>
      <c r="P7" s="72"/>
      <c r="Q7" s="72"/>
      <c r="R7" s="18"/>
      <c r="S7" s="19"/>
    </row>
    <row r="8" spans="2:20" ht="13.5" thickBot="1" x14ac:dyDescent="0.25">
      <c r="B8" s="13"/>
      <c r="C8" s="14"/>
      <c r="D8" s="14"/>
      <c r="E8" s="15"/>
      <c r="G8" s="16"/>
      <c r="H8" s="14"/>
      <c r="I8" s="14"/>
      <c r="J8" s="14"/>
      <c r="K8" s="14"/>
      <c r="L8" s="14"/>
      <c r="M8" s="14"/>
      <c r="N8" s="14"/>
      <c r="O8" s="18"/>
      <c r="P8" s="18"/>
      <c r="Q8" s="18"/>
      <c r="R8" s="18"/>
      <c r="S8" s="19"/>
    </row>
    <row r="9" spans="2:20" ht="30" x14ac:dyDescent="0.25">
      <c r="B9" s="13"/>
      <c r="C9" s="20"/>
      <c r="D9" s="20"/>
      <c r="E9" s="21"/>
      <c r="F9" s="22"/>
      <c r="G9" s="23"/>
      <c r="H9" s="91" t="s">
        <v>6</v>
      </c>
      <c r="I9" s="92"/>
      <c r="J9" s="31" t="s">
        <v>7</v>
      </c>
      <c r="K9" s="31" t="s">
        <v>8</v>
      </c>
      <c r="L9" s="31" t="s">
        <v>9</v>
      </c>
      <c r="M9" s="32" t="s">
        <v>10</v>
      </c>
      <c r="N9" s="93"/>
      <c r="O9" s="33" t="s">
        <v>11</v>
      </c>
      <c r="P9" s="34" t="s">
        <v>12</v>
      </c>
      <c r="Q9" s="34" t="s">
        <v>13</v>
      </c>
      <c r="R9" s="35" t="s">
        <v>14</v>
      </c>
      <c r="S9" s="24"/>
    </row>
    <row r="10" spans="2:20" ht="15" x14ac:dyDescent="0.25">
      <c r="B10" s="13"/>
      <c r="C10" s="14" t="s">
        <v>2</v>
      </c>
      <c r="D10" s="25"/>
      <c r="E10" s="15"/>
      <c r="G10" s="16"/>
      <c r="H10" s="95" t="s">
        <v>15</v>
      </c>
      <c r="I10" s="96"/>
      <c r="J10" s="97"/>
      <c r="K10" s="97"/>
      <c r="L10" s="97"/>
      <c r="M10" s="99"/>
      <c r="N10" s="94"/>
      <c r="O10" s="101">
        <f>ROUND(IF(((O27+ROUND(R10,6))&gt;=Data!E41),Data!E41-O27,IF((ROUND(R10,6)&gt;=Data!E9),IF(((Data!E41-O27)&gt;ROUND(R10,6)),Data!E9,IF(((Data!E41-O27)&gt;=Data!E9),Data!E9,Data!E41-O27)),ROUND(R10,6))),6)</f>
        <v>0</v>
      </c>
      <c r="P10" s="102">
        <f>ROUND(IF(((ROUND(R10,6)+O27)&gt;=ROUND(Data!E41,6)),IF(((ROUND(R10,6)+O27)&gt;=ROUND(Data!E49,6)),ROUND(Data!E9,6),(ROUND(R10,6)-ROUND(O10,6))), IF(((ROUND(R10,6)-ROUND(O10,6))&gt;=ROUND(Data!E9,6)),ROUND(Data!E9,6),ROUND(R10,6)-ROUND(O10,6))),6)</f>
        <v>0</v>
      </c>
      <c r="Q10" s="102">
        <f>ROUND(IF(((ROUND(R10,6)+O27)&gt;=ROUND(Data!E49,6)),(ROUND(R10,6)-ROUND(O10,6)-ROUND(P10,6)),(ROUND(R10,6)-ROUND(O10,6)-ROUND(P10,6))),6)</f>
        <v>0</v>
      </c>
      <c r="R10" s="103">
        <f>(ROUND(K10,6)-ROUND(J10,6))+(ROUND(M10,6)-ROUND(L10,6))</f>
        <v>0</v>
      </c>
      <c r="S10" s="19"/>
    </row>
    <row r="11" spans="2:20" x14ac:dyDescent="0.2">
      <c r="B11" s="13"/>
      <c r="C11" s="14"/>
      <c r="D11" s="14"/>
      <c r="E11" s="15"/>
      <c r="G11" s="16"/>
      <c r="H11" s="104">
        <f>H23-6</f>
        <v>44436</v>
      </c>
      <c r="I11" s="105"/>
      <c r="J11" s="98"/>
      <c r="K11" s="98"/>
      <c r="L11" s="98"/>
      <c r="M11" s="100"/>
      <c r="N11" s="94"/>
      <c r="O11" s="101"/>
      <c r="P11" s="102"/>
      <c r="Q11" s="102"/>
      <c r="R11" s="103"/>
      <c r="S11" s="19"/>
    </row>
    <row r="12" spans="2:20" ht="15" x14ac:dyDescent="0.25">
      <c r="B12" s="13"/>
      <c r="C12" s="14" t="s">
        <v>3</v>
      </c>
      <c r="D12" s="25"/>
      <c r="E12" s="15"/>
      <c r="G12" s="16"/>
      <c r="H12" s="95" t="s">
        <v>16</v>
      </c>
      <c r="I12" s="96"/>
      <c r="J12" s="97"/>
      <c r="K12" s="97"/>
      <c r="L12" s="97"/>
      <c r="M12" s="99"/>
      <c r="N12" s="94"/>
      <c r="O12" s="101">
        <f>ROUND(IF(((O26+ROUND(R12,6))&gt;=Data!E41),Data!E41-O26,IF((ROUND(R12,6)&gt;=Data!E9),IF(((Data!E41-O26)&gt;ROUND(R12,6)),Data!E9,IF(((Data!E41-O26)&gt;=Data!E9),Data!E9,Data!E41-O26)),ROUND(R12,6))),6)</f>
        <v>0</v>
      </c>
      <c r="P12" s="102">
        <f>ROUND(IF(((ROUND(R12,6)+O26)&gt;=Data!E41),IF(((ROUND(R12,6)+O26)&gt;=Data!E49),Data!E9,(ROUND(R12,6)-ROUND(O12,6))), IF(((ROUND(R12,6)-ROUND(O12,6))&gt;=Data!E9),Data!E9,ROUND(R12,6)-ROUND(O12,6))),6)</f>
        <v>0</v>
      </c>
      <c r="Q12" s="102">
        <f>ROUND(IF(((ROUND(R12,6)+O26)&gt;=Data!E49),(ROUND(R12,6)-ROUND(O12,6)-ROUND(P12,6)),(ROUND(R12,6)-ROUND(O12,6)-ROUND(P12,6))),6)</f>
        <v>0</v>
      </c>
      <c r="R12" s="103">
        <f>(ROUND(K12,6)-ROUND(J12,6))+(ROUND(M12,6)-ROUND(L12,6))</f>
        <v>0</v>
      </c>
      <c r="S12" s="26"/>
      <c r="T12" s="27"/>
    </row>
    <row r="13" spans="2:20" ht="15" x14ac:dyDescent="0.25">
      <c r="B13" s="13"/>
      <c r="C13" s="14"/>
      <c r="D13" s="14"/>
      <c r="E13" s="15"/>
      <c r="G13" s="16"/>
      <c r="H13" s="104">
        <f>H23-5</f>
        <v>44437</v>
      </c>
      <c r="I13" s="105"/>
      <c r="J13" s="98"/>
      <c r="K13" s="98"/>
      <c r="L13" s="98"/>
      <c r="M13" s="100"/>
      <c r="N13" s="94"/>
      <c r="O13" s="101"/>
      <c r="P13" s="102"/>
      <c r="Q13" s="102"/>
      <c r="R13" s="103"/>
      <c r="S13" s="26"/>
      <c r="T13" s="27"/>
    </row>
    <row r="14" spans="2:20" ht="15" x14ac:dyDescent="0.25">
      <c r="B14" s="13"/>
      <c r="C14" s="14" t="s">
        <v>4</v>
      </c>
      <c r="D14" s="25"/>
      <c r="E14" s="15"/>
      <c r="G14" s="16"/>
      <c r="H14" s="95" t="s">
        <v>17</v>
      </c>
      <c r="I14" s="96"/>
      <c r="J14" s="107"/>
      <c r="K14" s="107"/>
      <c r="L14" s="107"/>
      <c r="M14" s="109"/>
      <c r="N14" s="94"/>
      <c r="O14" s="106">
        <f>IF((R14&gt;=Data!$E$9),Data!$E$9, R14)</f>
        <v>0</v>
      </c>
      <c r="P14" s="111">
        <f>IF(((R14-O14)&gt;=Data!$E$5), Data!$E$5, (R14-O14))</f>
        <v>0</v>
      </c>
      <c r="Q14" s="112">
        <f>IF((R14&gt;=Data!$E$13), (R14-Data!$E$13), 0)</f>
        <v>0</v>
      </c>
      <c r="R14" s="113">
        <f>(K14-J14)+(M14-L14)</f>
        <v>0</v>
      </c>
      <c r="S14" s="26"/>
      <c r="T14" s="27"/>
    </row>
    <row r="15" spans="2:20" s="22" customFormat="1" ht="15" x14ac:dyDescent="0.25">
      <c r="B15" s="28"/>
      <c r="C15" s="14"/>
      <c r="D15" s="14"/>
      <c r="E15" s="15"/>
      <c r="F15" s="8"/>
      <c r="G15" s="16"/>
      <c r="H15" s="104">
        <f>H23-4</f>
        <v>44438</v>
      </c>
      <c r="I15" s="105"/>
      <c r="J15" s="108"/>
      <c r="K15" s="108"/>
      <c r="L15" s="108"/>
      <c r="M15" s="110"/>
      <c r="N15" s="94"/>
      <c r="O15" s="106"/>
      <c r="P15" s="111"/>
      <c r="Q15" s="112"/>
      <c r="R15" s="114"/>
      <c r="S15" s="29"/>
      <c r="T15" s="30"/>
    </row>
    <row r="16" spans="2:20" ht="15" x14ac:dyDescent="0.25">
      <c r="B16" s="13"/>
      <c r="C16" s="120" t="s">
        <v>5</v>
      </c>
      <c r="D16" s="120"/>
      <c r="E16" s="15"/>
      <c r="G16" s="16"/>
      <c r="H16" s="95" t="s">
        <v>19</v>
      </c>
      <c r="I16" s="96"/>
      <c r="J16" s="107"/>
      <c r="K16" s="107"/>
      <c r="L16" s="107"/>
      <c r="M16" s="109"/>
      <c r="N16" s="94"/>
      <c r="O16" s="106">
        <f>IF((R16&gt;=Data!$E$9),Data!$E$9, R16)</f>
        <v>0</v>
      </c>
      <c r="P16" s="111">
        <f>IF(((R16-O16)&gt;=Data!$E$5), Data!$E$5, (R16-O16))</f>
        <v>0</v>
      </c>
      <c r="Q16" s="112">
        <f>IF((R16&gt;=Data!$E$13), (R16-Data!$E$13), 0)</f>
        <v>0</v>
      </c>
      <c r="R16" s="113">
        <f>(K16-J16)+(M16-L16)</f>
        <v>0</v>
      </c>
      <c r="S16" s="26"/>
      <c r="T16" s="27"/>
    </row>
    <row r="17" spans="2:22" ht="15.75" thickBot="1" x14ac:dyDescent="0.3">
      <c r="B17" s="13"/>
      <c r="C17" s="131"/>
      <c r="D17" s="131"/>
      <c r="E17" s="15"/>
      <c r="G17" s="16"/>
      <c r="H17" s="104">
        <f>H23-3</f>
        <v>44439</v>
      </c>
      <c r="I17" s="105"/>
      <c r="J17" s="108"/>
      <c r="K17" s="108"/>
      <c r="L17" s="108"/>
      <c r="M17" s="110"/>
      <c r="N17" s="94"/>
      <c r="O17" s="106"/>
      <c r="P17" s="111"/>
      <c r="Q17" s="112"/>
      <c r="R17" s="114"/>
      <c r="S17" s="36"/>
      <c r="T17" s="37"/>
    </row>
    <row r="18" spans="2:22" ht="15.75" thickTop="1" x14ac:dyDescent="0.25">
      <c r="B18" s="13"/>
      <c r="C18" s="14"/>
      <c r="D18" s="14"/>
      <c r="E18" s="15"/>
      <c r="G18" s="16"/>
      <c r="H18" s="95" t="s">
        <v>21</v>
      </c>
      <c r="I18" s="96"/>
      <c r="J18" s="107"/>
      <c r="K18" s="107"/>
      <c r="L18" s="107"/>
      <c r="M18" s="109"/>
      <c r="N18" s="94"/>
      <c r="O18" s="106">
        <f>IF((R18&gt;=Data!$E$9),Data!$E$9, R18)</f>
        <v>0</v>
      </c>
      <c r="P18" s="111">
        <f>IF(((R18-O18)&gt;=Data!$E$5), Data!$E$5, (R18-O18))</f>
        <v>0</v>
      </c>
      <c r="Q18" s="112">
        <f>IF((R18&gt;=Data!$E$13), (R18-Data!$E$13), 0)</f>
        <v>0</v>
      </c>
      <c r="R18" s="113">
        <f>(K18-J18)+(M18-L18)</f>
        <v>0</v>
      </c>
      <c r="S18" s="38"/>
      <c r="T18" s="27"/>
    </row>
    <row r="19" spans="2:22" ht="15" x14ac:dyDescent="0.25">
      <c r="B19" s="13"/>
      <c r="C19" s="14"/>
      <c r="D19" s="14"/>
      <c r="E19" s="15"/>
      <c r="G19" s="16"/>
      <c r="H19" s="104">
        <f>H23-2</f>
        <v>44440</v>
      </c>
      <c r="I19" s="105"/>
      <c r="J19" s="108"/>
      <c r="K19" s="108"/>
      <c r="L19" s="108"/>
      <c r="M19" s="110"/>
      <c r="N19" s="94"/>
      <c r="O19" s="106"/>
      <c r="P19" s="111"/>
      <c r="Q19" s="112"/>
      <c r="R19" s="114"/>
      <c r="S19" s="39"/>
      <c r="T19" s="40"/>
    </row>
    <row r="20" spans="2:22" ht="15" x14ac:dyDescent="0.25">
      <c r="B20" s="13"/>
      <c r="C20" s="14"/>
      <c r="D20" s="14"/>
      <c r="E20" s="15"/>
      <c r="G20" s="16"/>
      <c r="H20" s="95" t="s">
        <v>23</v>
      </c>
      <c r="I20" s="96"/>
      <c r="J20" s="107"/>
      <c r="K20" s="107"/>
      <c r="L20" s="107"/>
      <c r="M20" s="109"/>
      <c r="N20" s="94"/>
      <c r="O20" s="106">
        <f>IF((R20&gt;=Data!$E$9),Data!$E$9, R20)</f>
        <v>0</v>
      </c>
      <c r="P20" s="111">
        <f>IF(((R20-O20)&gt;=Data!$E$5), Data!$E$5, (R20-O20))</f>
        <v>0</v>
      </c>
      <c r="Q20" s="112">
        <f>IF((R20&gt;=Data!$E$13), (R20-Data!$E$13), 0)</f>
        <v>0</v>
      </c>
      <c r="R20" s="113">
        <f>(K20-J20)+(M20-L20)</f>
        <v>0</v>
      </c>
      <c r="S20" s="26"/>
      <c r="T20" s="40"/>
    </row>
    <row r="21" spans="2:22" x14ac:dyDescent="0.2">
      <c r="B21" s="13"/>
      <c r="C21" s="14"/>
      <c r="D21" s="14"/>
      <c r="E21" s="15"/>
      <c r="G21" s="16"/>
      <c r="H21" s="104">
        <f>H23-1</f>
        <v>44441</v>
      </c>
      <c r="I21" s="105"/>
      <c r="J21" s="108"/>
      <c r="K21" s="108"/>
      <c r="L21" s="108"/>
      <c r="M21" s="110"/>
      <c r="N21" s="94"/>
      <c r="O21" s="106"/>
      <c r="P21" s="111"/>
      <c r="Q21" s="112"/>
      <c r="R21" s="114"/>
      <c r="S21" s="19"/>
      <c r="T21" s="41"/>
    </row>
    <row r="22" spans="2:22" ht="15" x14ac:dyDescent="0.2">
      <c r="B22" s="13"/>
      <c r="C22" s="14"/>
      <c r="D22" s="14"/>
      <c r="E22" s="15"/>
      <c r="G22" s="16"/>
      <c r="H22" s="95" t="s">
        <v>25</v>
      </c>
      <c r="I22" s="96"/>
      <c r="J22" s="107"/>
      <c r="K22" s="107"/>
      <c r="L22" s="107"/>
      <c r="M22" s="109"/>
      <c r="N22" s="94"/>
      <c r="O22" s="106">
        <f>IF((R22&gt;=Data!$E$9),Data!$E$9, R22)</f>
        <v>0</v>
      </c>
      <c r="P22" s="111">
        <f>IF(((R22-O22)&gt;=Data!$E$5), Data!$E$5, (R22-O22))</f>
        <v>0</v>
      </c>
      <c r="Q22" s="112">
        <f>IF((R22&gt;=Data!$E$13), (R22-Data!$E$13), 0)</f>
        <v>0</v>
      </c>
      <c r="R22" s="113">
        <f>(K22-J22)+(M22-L22)</f>
        <v>0</v>
      </c>
      <c r="S22" s="19"/>
      <c r="T22" s="41"/>
    </row>
    <row r="23" spans="2:22" ht="13.5" thickBot="1" x14ac:dyDescent="0.25">
      <c r="B23" s="13"/>
      <c r="C23" s="14"/>
      <c r="D23" s="14"/>
      <c r="E23" s="15"/>
      <c r="G23" s="16"/>
      <c r="H23" s="118">
        <f>O3</f>
        <v>44442</v>
      </c>
      <c r="I23" s="119"/>
      <c r="J23" s="115"/>
      <c r="K23" s="115"/>
      <c r="L23" s="115"/>
      <c r="M23" s="116"/>
      <c r="N23" s="94"/>
      <c r="O23" s="106"/>
      <c r="P23" s="111"/>
      <c r="Q23" s="112"/>
      <c r="R23" s="117"/>
      <c r="S23" s="19"/>
    </row>
    <row r="24" spans="2:22" ht="16.5" thickBot="1" x14ac:dyDescent="0.3">
      <c r="B24" s="13"/>
      <c r="C24" s="14" t="s">
        <v>18</v>
      </c>
      <c r="D24" s="42"/>
      <c r="E24" s="15"/>
      <c r="G24" s="16"/>
      <c r="H24" s="44"/>
      <c r="I24" s="44"/>
      <c r="J24" s="45"/>
      <c r="K24" s="132" t="s">
        <v>35</v>
      </c>
      <c r="L24" s="133"/>
      <c r="M24" s="133"/>
      <c r="N24" s="68"/>
      <c r="O24" s="65">
        <f>O10+O12+O14+O16+O18+O20+O22</f>
        <v>0</v>
      </c>
      <c r="P24" s="66">
        <f>P10+P12+P14+P16+P18+P20+P22</f>
        <v>0</v>
      </c>
      <c r="Q24" s="66">
        <f>Q10+Q12+Q14+Q16+Q18+Q20+Q22</f>
        <v>0</v>
      </c>
      <c r="R24" s="67">
        <f>R10+R12+R14+R16+R18+R20+R22</f>
        <v>0</v>
      </c>
      <c r="S24" s="19"/>
      <c r="V24" s="43"/>
    </row>
    <row r="25" spans="2:22" ht="15.75" thickBot="1" x14ac:dyDescent="0.3">
      <c r="B25" s="13"/>
      <c r="C25" s="14"/>
      <c r="D25" s="14"/>
      <c r="E25" s="15"/>
      <c r="G25" s="16"/>
      <c r="K25" s="134" t="s">
        <v>36</v>
      </c>
      <c r="L25" s="135"/>
      <c r="M25" s="135"/>
      <c r="N25" s="69"/>
      <c r="O25" s="70">
        <f>O24*24</f>
        <v>0</v>
      </c>
      <c r="P25" s="71">
        <f>P24*24</f>
        <v>0</v>
      </c>
      <c r="Q25" s="71">
        <f>Q24*24</f>
        <v>0</v>
      </c>
      <c r="R25" s="71">
        <f>R24*24</f>
        <v>0</v>
      </c>
      <c r="S25" s="19"/>
      <c r="U25" s="43"/>
    </row>
    <row r="26" spans="2:22" ht="15" x14ac:dyDescent="0.25">
      <c r="B26" s="13"/>
      <c r="C26" s="14" t="s">
        <v>20</v>
      </c>
      <c r="D26" s="42"/>
      <c r="E26" s="15"/>
      <c r="G26" s="16"/>
      <c r="H26" s="73"/>
      <c r="I26" s="73"/>
      <c r="J26" s="73"/>
      <c r="K26" s="73"/>
      <c r="L26" s="73"/>
      <c r="M26" s="47" t="s">
        <v>27</v>
      </c>
      <c r="N26" s="73"/>
      <c r="O26" s="48">
        <f>O10+O14+O16+O18+O20+O22</f>
        <v>0</v>
      </c>
      <c r="P26" s="48">
        <f>P10+P14+P16+P18+P20+P22</f>
        <v>0</v>
      </c>
      <c r="Q26" s="48">
        <f>Q10+Q14+Q16+Q18+Q20+Q22</f>
        <v>0</v>
      </c>
      <c r="R26" s="48">
        <f>R10+R14+R16+R18+R20+R22</f>
        <v>0</v>
      </c>
      <c r="S26" s="19"/>
    </row>
    <row r="27" spans="2:22" ht="15.75" thickBot="1" x14ac:dyDescent="0.25">
      <c r="B27" s="13"/>
      <c r="C27" s="14"/>
      <c r="D27" s="14"/>
      <c r="E27" s="15"/>
      <c r="G27" s="16"/>
      <c r="H27" s="129" t="s">
        <v>37</v>
      </c>
      <c r="I27" s="130"/>
      <c r="J27" s="73"/>
      <c r="K27" s="73"/>
      <c r="L27" s="73"/>
      <c r="M27" s="49" t="s">
        <v>28</v>
      </c>
      <c r="N27" s="73"/>
      <c r="O27" s="48">
        <f>O14+O16+O18+O20+O22</f>
        <v>0</v>
      </c>
      <c r="P27" s="48">
        <f>P14+P16+P18+P20+P22</f>
        <v>0</v>
      </c>
      <c r="Q27" s="48">
        <f>Q14+Q16+Q18+Q20+Q22</f>
        <v>0</v>
      </c>
      <c r="R27" s="48">
        <f>R14+R16+R18+R20+R22</f>
        <v>0</v>
      </c>
      <c r="S27" s="19"/>
    </row>
    <row r="28" spans="2:22" x14ac:dyDescent="0.2">
      <c r="B28" s="13"/>
      <c r="C28" s="14" t="s">
        <v>22</v>
      </c>
      <c r="D28" s="42"/>
      <c r="E28" s="15"/>
      <c r="G28" s="16"/>
      <c r="H28" s="76"/>
      <c r="I28" s="77"/>
      <c r="J28" s="77"/>
      <c r="K28" s="77"/>
      <c r="L28" s="77"/>
      <c r="M28" s="77"/>
      <c r="N28" s="77"/>
      <c r="O28" s="77"/>
      <c r="P28" s="77"/>
      <c r="Q28" s="77"/>
      <c r="R28" s="78"/>
      <c r="S28" s="19"/>
    </row>
    <row r="29" spans="2:22" x14ac:dyDescent="0.2">
      <c r="B29" s="13"/>
      <c r="C29" s="14"/>
      <c r="D29" s="14"/>
      <c r="E29" s="15"/>
      <c r="G29" s="16"/>
      <c r="H29" s="79"/>
      <c r="I29" s="80"/>
      <c r="J29" s="80"/>
      <c r="K29" s="80"/>
      <c r="L29" s="80"/>
      <c r="M29" s="80"/>
      <c r="N29" s="80"/>
      <c r="O29" s="80"/>
      <c r="P29" s="80"/>
      <c r="Q29" s="80"/>
      <c r="R29" s="81"/>
      <c r="S29" s="19"/>
    </row>
    <row r="30" spans="2:22" x14ac:dyDescent="0.2">
      <c r="B30" s="13"/>
      <c r="C30" s="14" t="s">
        <v>24</v>
      </c>
      <c r="D30" s="42"/>
      <c r="E30" s="15"/>
      <c r="G30" s="16"/>
      <c r="H30" s="79"/>
      <c r="I30" s="80"/>
      <c r="J30" s="80"/>
      <c r="K30" s="80"/>
      <c r="L30" s="80"/>
      <c r="M30" s="80"/>
      <c r="N30" s="80"/>
      <c r="O30" s="80"/>
      <c r="P30" s="80"/>
      <c r="Q30" s="80"/>
      <c r="R30" s="81"/>
      <c r="S30" s="19"/>
    </row>
    <row r="31" spans="2:22" ht="15" x14ac:dyDescent="0.25">
      <c r="B31" s="13"/>
      <c r="C31" s="14"/>
      <c r="D31" s="14"/>
      <c r="E31" s="15"/>
      <c r="G31" s="16"/>
      <c r="H31" s="79"/>
      <c r="I31" s="80"/>
      <c r="J31" s="80"/>
      <c r="K31" s="80"/>
      <c r="L31" s="80"/>
      <c r="M31" s="80"/>
      <c r="N31" s="80"/>
      <c r="O31" s="80"/>
      <c r="P31" s="80"/>
      <c r="Q31" s="80"/>
      <c r="R31" s="81"/>
      <c r="S31" s="19"/>
      <c r="T31" s="46"/>
    </row>
    <row r="32" spans="2:22" x14ac:dyDescent="0.2">
      <c r="B32" s="13"/>
      <c r="C32" s="120" t="s">
        <v>26</v>
      </c>
      <c r="D32" s="121"/>
      <c r="E32" s="15"/>
      <c r="G32" s="16"/>
      <c r="H32" s="79"/>
      <c r="I32" s="80"/>
      <c r="J32" s="80"/>
      <c r="K32" s="80"/>
      <c r="L32" s="80"/>
      <c r="M32" s="80"/>
      <c r="N32" s="80"/>
      <c r="O32" s="80"/>
      <c r="P32" s="80"/>
      <c r="Q32" s="80"/>
      <c r="R32" s="81"/>
      <c r="S32" s="19"/>
    </row>
    <row r="33" spans="2:27" ht="13.5" thickBot="1" x14ac:dyDescent="0.25">
      <c r="B33" s="13"/>
      <c r="C33" s="122"/>
      <c r="D33" s="122"/>
      <c r="E33" s="15"/>
      <c r="G33" s="16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1"/>
      <c r="S33" s="19"/>
    </row>
    <row r="34" spans="2:27" ht="13.5" customHeight="1" thickTop="1" thickBot="1" x14ac:dyDescent="0.3">
      <c r="B34" s="13"/>
      <c r="C34" s="14"/>
      <c r="D34" s="14"/>
      <c r="E34" s="15"/>
      <c r="G34" s="16"/>
      <c r="H34" s="82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19"/>
      <c r="V34" s="52"/>
      <c r="W34" s="52"/>
      <c r="Y34" s="52"/>
      <c r="Z34" s="52"/>
      <c r="AA34" s="52"/>
    </row>
    <row r="35" spans="2:27" ht="12.75" customHeight="1" x14ac:dyDescent="0.2">
      <c r="B35" s="13"/>
      <c r="C35" s="14" t="s">
        <v>29</v>
      </c>
      <c r="D35" s="42"/>
      <c r="E35" s="15"/>
      <c r="G35" s="16"/>
      <c r="H35" s="14"/>
      <c r="I35" s="14"/>
      <c r="J35" s="14"/>
      <c r="K35" s="14"/>
      <c r="S35" s="19"/>
      <c r="V35" s="54"/>
      <c r="W35" s="54"/>
      <c r="X35" s="54"/>
      <c r="Y35" s="54"/>
      <c r="Z35" s="54"/>
      <c r="AA35" s="54"/>
    </row>
    <row r="36" spans="2:27" ht="15.75" x14ac:dyDescent="0.25">
      <c r="B36" s="13"/>
      <c r="C36" s="14"/>
      <c r="D36" s="14"/>
      <c r="E36" s="15"/>
      <c r="G36" s="16"/>
      <c r="H36" s="14"/>
      <c r="I36" s="52"/>
      <c r="J36" s="52"/>
      <c r="K36" s="52"/>
      <c r="M36" s="50" t="s">
        <v>30</v>
      </c>
      <c r="S36" s="19"/>
      <c r="V36" s="54"/>
      <c r="W36" s="54"/>
      <c r="X36" s="54"/>
      <c r="Y36" s="54"/>
      <c r="Z36" s="54"/>
      <c r="AA36" s="54"/>
    </row>
    <row r="37" spans="2:27" ht="15" x14ac:dyDescent="0.25">
      <c r="B37" s="13"/>
      <c r="C37" s="14" t="s">
        <v>31</v>
      </c>
      <c r="D37" s="51"/>
      <c r="E37" s="15"/>
      <c r="G37" s="16"/>
      <c r="H37" s="14"/>
      <c r="I37" s="54"/>
      <c r="J37" s="54"/>
      <c r="K37" s="54"/>
      <c r="M37" s="53" t="s">
        <v>39</v>
      </c>
      <c r="S37" s="19"/>
      <c r="V37" s="74"/>
      <c r="W37" s="74"/>
      <c r="X37" s="74"/>
      <c r="Y37" s="74"/>
      <c r="Z37" s="74"/>
      <c r="AA37" s="74"/>
    </row>
    <row r="38" spans="2:27" ht="14.25" x14ac:dyDescent="0.2">
      <c r="B38" s="13"/>
      <c r="C38" s="14"/>
      <c r="D38" s="14"/>
      <c r="E38" s="15"/>
      <c r="G38" s="16"/>
      <c r="H38" s="14"/>
      <c r="I38" s="54"/>
      <c r="J38" s="54"/>
      <c r="K38" s="54"/>
      <c r="M38" s="53" t="s">
        <v>38</v>
      </c>
      <c r="S38" s="19"/>
    </row>
    <row r="39" spans="2:27" ht="15" x14ac:dyDescent="0.25">
      <c r="B39" s="13"/>
      <c r="C39" s="14"/>
      <c r="D39" s="14"/>
      <c r="E39" s="15"/>
      <c r="G39" s="59"/>
      <c r="H39" s="60"/>
      <c r="I39" s="60"/>
      <c r="J39" s="60"/>
      <c r="K39" s="60"/>
      <c r="L39" s="60"/>
      <c r="M39" s="75" t="s">
        <v>32</v>
      </c>
      <c r="N39" s="60"/>
      <c r="O39" s="61"/>
      <c r="P39" s="61"/>
      <c r="Q39" s="61"/>
      <c r="R39" s="61"/>
      <c r="S39" s="62"/>
    </row>
    <row r="40" spans="2:27" ht="15.75" x14ac:dyDescent="0.25">
      <c r="B40" s="13"/>
      <c r="C40" s="14"/>
      <c r="D40" s="14"/>
      <c r="E40" s="15"/>
      <c r="G40" s="16"/>
      <c r="H40" s="14"/>
      <c r="I40" s="55"/>
      <c r="J40" s="55"/>
      <c r="K40" s="55"/>
      <c r="L40" s="55"/>
      <c r="M40" s="55" t="s">
        <v>33</v>
      </c>
      <c r="N40" s="55"/>
      <c r="O40" s="55"/>
      <c r="P40" s="55"/>
      <c r="Q40" s="55"/>
      <c r="R40" s="55"/>
      <c r="S40" s="19"/>
    </row>
    <row r="41" spans="2:27" ht="13.5" thickBot="1" x14ac:dyDescent="0.25">
      <c r="B41" s="56"/>
      <c r="C41" s="57"/>
      <c r="D41" s="57"/>
      <c r="E41" s="58"/>
      <c r="G41" s="59"/>
      <c r="H41" s="60"/>
      <c r="I41" s="60"/>
      <c r="J41" s="60"/>
      <c r="K41" s="60"/>
      <c r="L41" s="60"/>
      <c r="M41" s="60"/>
      <c r="N41" s="60"/>
      <c r="O41" s="61"/>
      <c r="P41" s="61"/>
      <c r="Q41" s="61"/>
      <c r="R41" s="61"/>
      <c r="S41" s="62"/>
    </row>
    <row r="42" spans="2:27" ht="6" customHeight="1" thickTop="1" x14ac:dyDescent="0.2"/>
  </sheetData>
  <sheetProtection algorithmName="SHA-512" hashValue="p8CmwD06UqY/k10wryKzupqovE/9zcVV8YG3O3ea6uILDPAPN7nk1k3jW7yxuPCY2IGGBUBWMQHcpeHqKykKBg==" saltValue="WtFoNJ+A9kwDM2LemfgclA==" spinCount="100000" sheet="1" objects="1" scenarios="1" selectLockedCells="1"/>
  <mergeCells count="80">
    <mergeCell ref="R22:R23"/>
    <mergeCell ref="H23:I23"/>
    <mergeCell ref="C32:D33"/>
    <mergeCell ref="O3:R4"/>
    <mergeCell ref="P20:P21"/>
    <mergeCell ref="Q20:Q21"/>
    <mergeCell ref="R20:R21"/>
    <mergeCell ref="H27:I27"/>
    <mergeCell ref="C16:D17"/>
    <mergeCell ref="K24:M24"/>
    <mergeCell ref="K25:M25"/>
    <mergeCell ref="P22:P23"/>
    <mergeCell ref="Q22:Q23"/>
    <mergeCell ref="O22:O23"/>
    <mergeCell ref="P18:P19"/>
    <mergeCell ref="Q18:Q19"/>
    <mergeCell ref="R18:R19"/>
    <mergeCell ref="H19:I19"/>
    <mergeCell ref="H20:I20"/>
    <mergeCell ref="J20:J21"/>
    <mergeCell ref="K20:K21"/>
    <mergeCell ref="L20:L21"/>
    <mergeCell ref="M20:M21"/>
    <mergeCell ref="H21:I21"/>
    <mergeCell ref="O20:O21"/>
    <mergeCell ref="O18:O19"/>
    <mergeCell ref="H18:I18"/>
    <mergeCell ref="J18:J19"/>
    <mergeCell ref="K18:K19"/>
    <mergeCell ref="L18:L19"/>
    <mergeCell ref="M18:M19"/>
    <mergeCell ref="H22:I22"/>
    <mergeCell ref="J22:J23"/>
    <mergeCell ref="K22:K23"/>
    <mergeCell ref="L22:L23"/>
    <mergeCell ref="M22:M23"/>
    <mergeCell ref="R14:R15"/>
    <mergeCell ref="H15:I15"/>
    <mergeCell ref="H16:I16"/>
    <mergeCell ref="J16:J17"/>
    <mergeCell ref="K16:K17"/>
    <mergeCell ref="L16:L17"/>
    <mergeCell ref="M16:M17"/>
    <mergeCell ref="O16:O17"/>
    <mergeCell ref="P16:P17"/>
    <mergeCell ref="Q16:Q17"/>
    <mergeCell ref="R16:R17"/>
    <mergeCell ref="H17:I17"/>
    <mergeCell ref="P12:P13"/>
    <mergeCell ref="Q12:Q13"/>
    <mergeCell ref="R12:R13"/>
    <mergeCell ref="H13:I13"/>
    <mergeCell ref="H14:I14"/>
    <mergeCell ref="J14:J15"/>
    <mergeCell ref="K14:K15"/>
    <mergeCell ref="L14:L15"/>
    <mergeCell ref="M14:M15"/>
    <mergeCell ref="J12:J13"/>
    <mergeCell ref="K12:K13"/>
    <mergeCell ref="L12:L13"/>
    <mergeCell ref="M12:M13"/>
    <mergeCell ref="O12:O13"/>
    <mergeCell ref="P14:P15"/>
    <mergeCell ref="Q14:Q15"/>
    <mergeCell ref="H28:R34"/>
    <mergeCell ref="O5:R6"/>
    <mergeCell ref="H9:I9"/>
    <mergeCell ref="N9:N23"/>
    <mergeCell ref="H10:I10"/>
    <mergeCell ref="J10:J11"/>
    <mergeCell ref="K10:K11"/>
    <mergeCell ref="L10:L11"/>
    <mergeCell ref="M10:M11"/>
    <mergeCell ref="O10:O11"/>
    <mergeCell ref="P10:P11"/>
    <mergeCell ref="Q10:Q11"/>
    <mergeCell ref="R10:R11"/>
    <mergeCell ref="H11:I11"/>
    <mergeCell ref="O14:O15"/>
    <mergeCell ref="H12:I12"/>
  </mergeCells>
  <conditionalFormatting sqref="O10:R23">
    <cfRule type="colorScale" priority="1">
      <colorScale>
        <cfvo type="min"/>
        <cfvo type="max"/>
        <color rgb="FFFFEF9C"/>
        <color rgb="FFFF7128"/>
      </colorScale>
    </cfRule>
    <cfRule type="dataBar" priority="2">
      <dataBar>
        <cfvo type="min"/>
        <cfvo type="max"/>
        <color rgb="FF008AEF"/>
      </dataBar>
    </cfRule>
  </conditionalFormatting>
  <dataValidations count="1">
    <dataValidation type="list" allowBlank="1" showInputMessage="1" showErrorMessage="1" promptTitle="Hours" sqref="J10:M20 J22:M22">
      <formula1>Time</formula1>
    </dataValidation>
  </dataValidations>
  <pageMargins left="0.7" right="0.7" top="0.75" bottom="0.75" header="0.3" footer="0.3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74"/>
  <sheetViews>
    <sheetView topLeftCell="A58" workbookViewId="0">
      <selection activeCell="L68" sqref="L68"/>
    </sheetView>
  </sheetViews>
  <sheetFormatPr defaultRowHeight="12.75" x14ac:dyDescent="0.2"/>
  <cols>
    <col min="1" max="2" width="9.140625" style="1"/>
    <col min="5" max="5" width="9.140625" style="3"/>
  </cols>
  <sheetData>
    <row r="1" spans="1:5" x14ac:dyDescent="0.2">
      <c r="D1" s="2">
        <v>0</v>
      </c>
      <c r="E1" s="3">
        <v>0</v>
      </c>
    </row>
    <row r="2" spans="1:5" x14ac:dyDescent="0.2">
      <c r="A2" s="4">
        <v>0.25</v>
      </c>
      <c r="B2" s="1">
        <v>0.25</v>
      </c>
      <c r="D2" s="2">
        <v>4.1666666666666664E-2</v>
      </c>
      <c r="E2" s="3">
        <v>4.1666666666666699E-2</v>
      </c>
    </row>
    <row r="3" spans="1:5" x14ac:dyDescent="0.2">
      <c r="A3" s="4">
        <v>0.26041666666666669</v>
      </c>
      <c r="B3" s="1">
        <v>0.26041666666666669</v>
      </c>
      <c r="D3" s="2">
        <v>8.3333333333333329E-2</v>
      </c>
      <c r="E3" s="3">
        <v>8.3333333333333329E-2</v>
      </c>
    </row>
    <row r="4" spans="1:5" x14ac:dyDescent="0.2">
      <c r="A4" s="4">
        <v>0.27083333333333331</v>
      </c>
      <c r="B4" s="1">
        <v>0.27083333333333331</v>
      </c>
      <c r="D4" s="2">
        <v>0.125</v>
      </c>
      <c r="E4" s="3">
        <v>0.125</v>
      </c>
    </row>
    <row r="5" spans="1:5" x14ac:dyDescent="0.2">
      <c r="A5" s="4">
        <v>0.28125</v>
      </c>
      <c r="B5" s="1">
        <v>0.28125</v>
      </c>
      <c r="D5" s="2">
        <v>0.16666666666666666</v>
      </c>
      <c r="E5" s="3">
        <v>0.16666666666666666</v>
      </c>
    </row>
    <row r="6" spans="1:5" x14ac:dyDescent="0.2">
      <c r="A6" s="4">
        <v>0.29166666666666669</v>
      </c>
      <c r="B6" s="1">
        <v>0.29166666666666669</v>
      </c>
      <c r="D6" s="2">
        <v>0.20833333333333401</v>
      </c>
      <c r="E6" s="3">
        <v>0.20833333333333401</v>
      </c>
    </row>
    <row r="7" spans="1:5" x14ac:dyDescent="0.2">
      <c r="A7" s="4">
        <v>0.30208333333333298</v>
      </c>
      <c r="B7" s="1">
        <v>0.30208333333333298</v>
      </c>
      <c r="D7" s="2">
        <v>0.25</v>
      </c>
      <c r="E7" s="3">
        <v>0.25</v>
      </c>
    </row>
    <row r="8" spans="1:5" x14ac:dyDescent="0.2">
      <c r="A8" s="4">
        <v>0.3125</v>
      </c>
      <c r="B8" s="1">
        <v>0.3125</v>
      </c>
      <c r="D8" s="2">
        <v>0.29166666666666702</v>
      </c>
      <c r="E8" s="3">
        <v>0.29166666666666702</v>
      </c>
    </row>
    <row r="9" spans="1:5" x14ac:dyDescent="0.2">
      <c r="A9" s="4">
        <v>0.32291666666666702</v>
      </c>
      <c r="B9" s="1">
        <v>0.32291666666666702</v>
      </c>
      <c r="D9" s="2">
        <v>0.33333333333333398</v>
      </c>
      <c r="E9" s="3">
        <v>0.33333333333333398</v>
      </c>
    </row>
    <row r="10" spans="1:5" x14ac:dyDescent="0.2">
      <c r="A10" s="4">
        <v>0.33333333333333298</v>
      </c>
      <c r="B10" s="1">
        <v>0.33333333333333298</v>
      </c>
      <c r="D10" s="2">
        <v>0.375</v>
      </c>
      <c r="E10" s="3">
        <v>0.375</v>
      </c>
    </row>
    <row r="11" spans="1:5" x14ac:dyDescent="0.2">
      <c r="A11" s="4">
        <v>0.34375</v>
      </c>
      <c r="B11" s="1">
        <v>0.34375</v>
      </c>
      <c r="D11" s="2">
        <v>0.41666666666666702</v>
      </c>
      <c r="E11" s="3">
        <v>0.41666666666666702</v>
      </c>
    </row>
    <row r="12" spans="1:5" x14ac:dyDescent="0.2">
      <c r="A12" s="4">
        <v>0.35416666666666702</v>
      </c>
      <c r="B12" s="1">
        <v>0.35416666666666702</v>
      </c>
      <c r="D12" s="2">
        <v>0.45833333333333398</v>
      </c>
      <c r="E12" s="3">
        <v>0.45833333333333398</v>
      </c>
    </row>
    <row r="13" spans="1:5" x14ac:dyDescent="0.2">
      <c r="A13" s="4">
        <v>0.36458333333333398</v>
      </c>
      <c r="B13" s="1">
        <v>0.36458333333333398</v>
      </c>
      <c r="D13" s="2">
        <v>0.5</v>
      </c>
      <c r="E13" s="3">
        <v>0.5</v>
      </c>
    </row>
    <row r="14" spans="1:5" x14ac:dyDescent="0.2">
      <c r="A14" s="4">
        <v>0.375</v>
      </c>
      <c r="B14" s="1">
        <v>0.375</v>
      </c>
      <c r="D14" s="2">
        <v>0.54166666666666696</v>
      </c>
      <c r="E14" s="3">
        <v>0.54166666666666696</v>
      </c>
    </row>
    <row r="15" spans="1:5" x14ac:dyDescent="0.2">
      <c r="A15" s="4">
        <v>0.38541666666666702</v>
      </c>
      <c r="B15" s="1">
        <v>0.38541666666666702</v>
      </c>
      <c r="D15" s="2">
        <v>0.58333333333333404</v>
      </c>
      <c r="E15" s="3">
        <v>0.58333333333333404</v>
      </c>
    </row>
    <row r="16" spans="1:5" x14ac:dyDescent="0.2">
      <c r="A16" s="4">
        <v>0.39583333333333398</v>
      </c>
      <c r="B16" s="1">
        <v>0.39583333333333398</v>
      </c>
      <c r="D16" s="2">
        <v>0.625</v>
      </c>
      <c r="E16" s="3">
        <v>0.625</v>
      </c>
    </row>
    <row r="17" spans="1:5" x14ac:dyDescent="0.2">
      <c r="A17" s="4">
        <v>0.40625</v>
      </c>
      <c r="B17" s="1">
        <v>0.40625</v>
      </c>
      <c r="D17" s="2">
        <v>0.66666666666666696</v>
      </c>
      <c r="E17" s="3">
        <v>0.66666666666666696</v>
      </c>
    </row>
    <row r="18" spans="1:5" x14ac:dyDescent="0.2">
      <c r="A18" s="4">
        <v>0.41666666666666702</v>
      </c>
      <c r="B18" s="1">
        <v>0.41666666666666702</v>
      </c>
      <c r="D18" s="2">
        <v>0.70833333333333404</v>
      </c>
      <c r="E18" s="3">
        <v>0.70833333333333404</v>
      </c>
    </row>
    <row r="19" spans="1:5" x14ac:dyDescent="0.2">
      <c r="A19" s="4">
        <v>0.42708333333333398</v>
      </c>
      <c r="B19" s="1">
        <v>0.42708333333333398</v>
      </c>
      <c r="D19" s="2">
        <v>0.75</v>
      </c>
      <c r="E19" s="3">
        <v>0.75</v>
      </c>
    </row>
    <row r="20" spans="1:5" x14ac:dyDescent="0.2">
      <c r="A20" s="4">
        <v>0.4375</v>
      </c>
      <c r="B20" s="1">
        <v>0.4375</v>
      </c>
      <c r="D20" s="2">
        <v>0.79166666666666696</v>
      </c>
      <c r="E20" s="3">
        <v>0.79166666666666696</v>
      </c>
    </row>
    <row r="21" spans="1:5" x14ac:dyDescent="0.2">
      <c r="A21" s="4">
        <v>0.44791666666666702</v>
      </c>
      <c r="B21" s="1">
        <v>0.44791666666666702</v>
      </c>
      <c r="D21" s="2">
        <v>0.83333333333333404</v>
      </c>
      <c r="E21" s="3">
        <v>0.83333333333333404</v>
      </c>
    </row>
    <row r="22" spans="1:5" x14ac:dyDescent="0.2">
      <c r="A22" s="4">
        <v>0.45833333333333398</v>
      </c>
      <c r="B22" s="1">
        <v>0.45833333333333398</v>
      </c>
      <c r="D22" s="2">
        <v>0.875</v>
      </c>
      <c r="E22" s="3">
        <v>0.875</v>
      </c>
    </row>
    <row r="23" spans="1:5" x14ac:dyDescent="0.2">
      <c r="A23" s="4">
        <v>0.46875</v>
      </c>
      <c r="B23" s="1">
        <v>0.46875</v>
      </c>
      <c r="D23" s="2">
        <v>0.91666666666666696</v>
      </c>
      <c r="E23" s="3">
        <v>0.91666666666666696</v>
      </c>
    </row>
    <row r="24" spans="1:5" x14ac:dyDescent="0.2">
      <c r="A24" s="4">
        <v>0.47916666666666702</v>
      </c>
      <c r="B24" s="1">
        <v>0.47916666666666702</v>
      </c>
      <c r="D24" s="2">
        <v>0.95833333333333404</v>
      </c>
      <c r="E24" s="3">
        <v>0.95833333333333404</v>
      </c>
    </row>
    <row r="25" spans="1:5" x14ac:dyDescent="0.2">
      <c r="A25" s="4">
        <v>0.48958333333333398</v>
      </c>
      <c r="B25" s="1">
        <v>0.48958333333333398</v>
      </c>
      <c r="D25" s="2">
        <v>1</v>
      </c>
      <c r="E25" s="3">
        <v>1</v>
      </c>
    </row>
    <row r="26" spans="1:5" x14ac:dyDescent="0.2">
      <c r="A26" s="4">
        <v>0.5</v>
      </c>
      <c r="B26" s="1">
        <v>0.5</v>
      </c>
      <c r="D26" s="2">
        <v>1.0416666666666701</v>
      </c>
      <c r="E26" s="3">
        <v>1.0416666666666701</v>
      </c>
    </row>
    <row r="27" spans="1:5" x14ac:dyDescent="0.2">
      <c r="A27" s="4">
        <v>0.51041666666666696</v>
      </c>
      <c r="B27" s="1">
        <v>0.51041666666666696</v>
      </c>
      <c r="D27" s="2">
        <v>1.0833333333333399</v>
      </c>
      <c r="E27" s="3">
        <v>1.0833333333333399</v>
      </c>
    </row>
    <row r="28" spans="1:5" x14ac:dyDescent="0.2">
      <c r="A28" s="4">
        <v>0.52083333333333404</v>
      </c>
      <c r="B28" s="1">
        <v>0.52083333333333404</v>
      </c>
      <c r="D28" s="2">
        <v>1.125</v>
      </c>
      <c r="E28" s="3">
        <v>1.125</v>
      </c>
    </row>
    <row r="29" spans="1:5" x14ac:dyDescent="0.2">
      <c r="A29" s="4">
        <v>0.53125</v>
      </c>
      <c r="B29" s="1">
        <v>0.53125</v>
      </c>
      <c r="D29" s="2">
        <v>1.1666666666666701</v>
      </c>
      <c r="E29" s="3">
        <v>1.1666666666666701</v>
      </c>
    </row>
    <row r="30" spans="1:5" x14ac:dyDescent="0.2">
      <c r="A30" s="4">
        <v>0.54166666666666696</v>
      </c>
      <c r="B30" s="1">
        <v>0.54166666666666696</v>
      </c>
      <c r="D30" s="2">
        <v>1.2083333333333399</v>
      </c>
      <c r="E30" s="3">
        <v>1.2083333333333399</v>
      </c>
    </row>
    <row r="31" spans="1:5" x14ac:dyDescent="0.2">
      <c r="A31" s="4">
        <v>0.55208333333333404</v>
      </c>
      <c r="B31" s="1">
        <v>0.55208333333333404</v>
      </c>
      <c r="D31" s="2">
        <v>1.25</v>
      </c>
      <c r="E31" s="3">
        <v>1.25</v>
      </c>
    </row>
    <row r="32" spans="1:5" x14ac:dyDescent="0.2">
      <c r="A32" s="4">
        <v>0.562500000000001</v>
      </c>
      <c r="B32" s="1">
        <v>0.562500000000001</v>
      </c>
      <c r="D32" s="2">
        <v>1.2916666666666701</v>
      </c>
      <c r="E32" s="3">
        <v>1.2916666666666701</v>
      </c>
    </row>
    <row r="33" spans="1:5" x14ac:dyDescent="0.2">
      <c r="A33" s="4">
        <v>0.57291666666666696</v>
      </c>
      <c r="B33" s="1">
        <v>0.57291666666666696</v>
      </c>
      <c r="D33" s="2">
        <v>1.3333333333333399</v>
      </c>
      <c r="E33" s="3">
        <v>1.3333333333333399</v>
      </c>
    </row>
    <row r="34" spans="1:5" x14ac:dyDescent="0.2">
      <c r="A34" s="4">
        <v>0.58333333333333404</v>
      </c>
      <c r="B34" s="1">
        <v>0.58333333333333404</v>
      </c>
      <c r="D34" s="2">
        <v>1.375</v>
      </c>
      <c r="E34" s="3">
        <v>1.375</v>
      </c>
    </row>
    <row r="35" spans="1:5" x14ac:dyDescent="0.2">
      <c r="A35" s="4">
        <v>0.593750000000001</v>
      </c>
      <c r="B35" s="1">
        <v>0.593750000000001</v>
      </c>
      <c r="D35" s="2">
        <v>1.4166666666666701</v>
      </c>
      <c r="E35" s="3">
        <v>1.4166666666666701</v>
      </c>
    </row>
    <row r="36" spans="1:5" x14ac:dyDescent="0.2">
      <c r="A36" s="4">
        <v>0.60416666666666696</v>
      </c>
      <c r="B36" s="1">
        <v>0.60416666666666696</v>
      </c>
      <c r="D36" s="2">
        <v>1.4583333333333399</v>
      </c>
      <c r="E36" s="3">
        <v>1.4583333333333399</v>
      </c>
    </row>
    <row r="37" spans="1:5" x14ac:dyDescent="0.2">
      <c r="A37" s="4">
        <v>0.61458333333333404</v>
      </c>
      <c r="B37" s="1">
        <v>0.61458333333333404</v>
      </c>
      <c r="D37" s="2">
        <v>1.5</v>
      </c>
      <c r="E37" s="3">
        <v>1.5</v>
      </c>
    </row>
    <row r="38" spans="1:5" x14ac:dyDescent="0.2">
      <c r="A38" s="4">
        <v>0.625000000000001</v>
      </c>
      <c r="B38" s="1">
        <v>0.625000000000001</v>
      </c>
      <c r="D38" s="2">
        <v>1.5416666666666701</v>
      </c>
      <c r="E38" s="3">
        <v>1.5416666666666701</v>
      </c>
    </row>
    <row r="39" spans="1:5" x14ac:dyDescent="0.2">
      <c r="A39" s="4">
        <v>0.63541666666666696</v>
      </c>
      <c r="B39" s="1">
        <v>0.63541666666666696</v>
      </c>
      <c r="D39" s="2">
        <v>1.5833333333333399</v>
      </c>
      <c r="E39" s="3">
        <v>1.5833333333333399</v>
      </c>
    </row>
    <row r="40" spans="1:5" x14ac:dyDescent="0.2">
      <c r="A40" s="4">
        <v>0.64583333333333404</v>
      </c>
      <c r="B40" s="1">
        <v>0.64583333333333404</v>
      </c>
      <c r="D40" s="2">
        <v>1.625</v>
      </c>
      <c r="E40" s="3">
        <v>1.625</v>
      </c>
    </row>
    <row r="41" spans="1:5" x14ac:dyDescent="0.2">
      <c r="A41" s="4">
        <v>0.656250000000001</v>
      </c>
      <c r="B41" s="1">
        <v>0.656250000000001</v>
      </c>
      <c r="D41" s="2">
        <v>1.6666666666666701</v>
      </c>
      <c r="E41" s="3">
        <v>1.6666666666666701</v>
      </c>
    </row>
    <row r="42" spans="1:5" x14ac:dyDescent="0.2">
      <c r="A42" s="4">
        <v>0.66666666666666696</v>
      </c>
      <c r="B42" s="1">
        <v>0.66666666666666696</v>
      </c>
      <c r="D42" s="2">
        <v>1.7083333333333599</v>
      </c>
      <c r="E42" s="3">
        <v>1.7083333333333499</v>
      </c>
    </row>
    <row r="43" spans="1:5" x14ac:dyDescent="0.2">
      <c r="A43" s="4">
        <v>0.67708333333333404</v>
      </c>
      <c r="B43" s="1">
        <v>0.67708333333333404</v>
      </c>
      <c r="D43" s="2">
        <v>1.75000000000003</v>
      </c>
      <c r="E43" s="3">
        <v>1.75000000000002</v>
      </c>
    </row>
    <row r="44" spans="1:5" x14ac:dyDescent="0.2">
      <c r="A44" s="4">
        <v>0.687500000000001</v>
      </c>
      <c r="B44" s="1">
        <v>0.687500000000001</v>
      </c>
      <c r="D44" s="2">
        <v>1.7916666666667</v>
      </c>
      <c r="E44" s="3">
        <v>1.7916666666666901</v>
      </c>
    </row>
    <row r="45" spans="1:5" x14ac:dyDescent="0.2">
      <c r="A45" s="4">
        <v>0.69791666666666696</v>
      </c>
      <c r="B45" s="1">
        <v>0.69791666666666696</v>
      </c>
      <c r="D45" s="2">
        <v>1.8333333333333699</v>
      </c>
      <c r="E45" s="3">
        <v>1.8333333333333599</v>
      </c>
    </row>
    <row r="46" spans="1:5" x14ac:dyDescent="0.2">
      <c r="A46" s="4">
        <v>0.70833333333333404</v>
      </c>
      <c r="B46" s="1">
        <v>0.70833333333333404</v>
      </c>
      <c r="D46" s="2">
        <v>1.87500000000004</v>
      </c>
      <c r="E46" s="3">
        <v>1.87500000000003</v>
      </c>
    </row>
    <row r="47" spans="1:5" x14ac:dyDescent="0.2">
      <c r="A47" s="4">
        <v>0.718750000000001</v>
      </c>
      <c r="B47" s="1">
        <v>0.718750000000001</v>
      </c>
      <c r="D47" s="2">
        <v>1.91666666666671</v>
      </c>
      <c r="E47" s="3">
        <v>1.9166666666667</v>
      </c>
    </row>
    <row r="48" spans="1:5" x14ac:dyDescent="0.2">
      <c r="A48" s="4">
        <v>0.72916666666666796</v>
      </c>
      <c r="B48" s="1">
        <v>0.72916666666666796</v>
      </c>
      <c r="D48" s="2">
        <v>1.9583333333333801</v>
      </c>
      <c r="E48" s="3">
        <v>1.9583333333333699</v>
      </c>
    </row>
    <row r="49" spans="1:5" x14ac:dyDescent="0.2">
      <c r="A49" s="4">
        <v>0.73958333333333404</v>
      </c>
      <c r="B49" s="1">
        <v>0.73958333333333404</v>
      </c>
      <c r="D49" s="2">
        <v>2.0000000000000502</v>
      </c>
      <c r="E49" s="3">
        <v>2.00000000000004</v>
      </c>
    </row>
    <row r="50" spans="1:5" x14ac:dyDescent="0.2">
      <c r="A50" s="4">
        <v>0.750000000000001</v>
      </c>
      <c r="B50" s="1">
        <v>0.750000000000001</v>
      </c>
    </row>
    <row r="51" spans="1:5" x14ac:dyDescent="0.2">
      <c r="A51" s="4">
        <v>0.76041666666666796</v>
      </c>
      <c r="B51" s="1">
        <v>0.76041666666666796</v>
      </c>
    </row>
    <row r="52" spans="1:5" x14ac:dyDescent="0.2">
      <c r="A52" s="4">
        <v>0.77083333333333404</v>
      </c>
      <c r="B52" s="1">
        <v>0.77083333333333404</v>
      </c>
    </row>
    <row r="53" spans="1:5" x14ac:dyDescent="0.2">
      <c r="A53" s="4">
        <v>0.781250000000001</v>
      </c>
      <c r="B53" s="1">
        <v>0.781250000000001</v>
      </c>
    </row>
    <row r="54" spans="1:5" x14ac:dyDescent="0.2">
      <c r="A54" s="4">
        <v>0.79166666666666796</v>
      </c>
      <c r="B54" s="1">
        <v>0.79166666666666796</v>
      </c>
    </row>
    <row r="55" spans="1:5" x14ac:dyDescent="0.2">
      <c r="A55" s="4">
        <v>0.80208333333333404</v>
      </c>
      <c r="B55" s="1">
        <v>0.80208333333333404</v>
      </c>
    </row>
    <row r="56" spans="1:5" x14ac:dyDescent="0.2">
      <c r="A56" s="4">
        <v>0.812500000000001</v>
      </c>
      <c r="B56" s="1">
        <v>0.812500000000001</v>
      </c>
    </row>
    <row r="57" spans="1:5" x14ac:dyDescent="0.2">
      <c r="A57" s="4">
        <v>0.82291666666666796</v>
      </c>
      <c r="B57" s="1">
        <v>0.82291666666666796</v>
      </c>
    </row>
    <row r="58" spans="1:5" x14ac:dyDescent="0.2">
      <c r="A58" s="4">
        <v>0.83333333333333404</v>
      </c>
      <c r="B58" s="1">
        <v>0.83333333333333404</v>
      </c>
    </row>
    <row r="59" spans="1:5" x14ac:dyDescent="0.2">
      <c r="A59" s="4">
        <v>0.843750000000001</v>
      </c>
      <c r="B59" s="1">
        <v>0.843750000000001</v>
      </c>
    </row>
    <row r="60" spans="1:5" x14ac:dyDescent="0.2">
      <c r="A60" s="4">
        <v>0.85416666666666796</v>
      </c>
      <c r="B60" s="1">
        <v>0.85416666666666796</v>
      </c>
    </row>
    <row r="61" spans="1:5" x14ac:dyDescent="0.2">
      <c r="A61" s="4">
        <v>0.86458333333333404</v>
      </c>
      <c r="B61" s="1">
        <v>0.86458333333333404</v>
      </c>
    </row>
    <row r="62" spans="1:5" x14ac:dyDescent="0.2">
      <c r="A62" s="4">
        <v>0.875000000000001</v>
      </c>
      <c r="B62" s="1">
        <v>0.875000000000001</v>
      </c>
    </row>
    <row r="63" spans="1:5" x14ac:dyDescent="0.2">
      <c r="A63" s="4">
        <v>0.88541666666666796</v>
      </c>
      <c r="B63" s="1">
        <v>0.88541666666666796</v>
      </c>
    </row>
    <row r="64" spans="1:5" x14ac:dyDescent="0.2">
      <c r="A64" s="4">
        <v>0.89583333333333404</v>
      </c>
      <c r="B64" s="1">
        <v>0.89583333333333404</v>
      </c>
    </row>
    <row r="65" spans="1:2" x14ac:dyDescent="0.2">
      <c r="A65" s="4">
        <v>0.906250000000001</v>
      </c>
      <c r="B65" s="1">
        <v>0.906250000000001</v>
      </c>
    </row>
    <row r="66" spans="1:2" x14ac:dyDescent="0.2">
      <c r="A66" s="4">
        <v>0.91666666666666796</v>
      </c>
      <c r="B66" s="1">
        <v>0.91666666666666796</v>
      </c>
    </row>
    <row r="67" spans="1:2" x14ac:dyDescent="0.2">
      <c r="A67" s="4">
        <v>0.92708333333333504</v>
      </c>
      <c r="B67" s="1">
        <v>0.92708333333333504</v>
      </c>
    </row>
    <row r="68" spans="1:2" x14ac:dyDescent="0.2">
      <c r="A68" s="4">
        <v>0.937500000000001</v>
      </c>
      <c r="B68" s="1">
        <v>0.937500000000001</v>
      </c>
    </row>
    <row r="69" spans="1:2" x14ac:dyDescent="0.2">
      <c r="A69" s="4">
        <v>0.94791666666666796</v>
      </c>
      <c r="B69" s="1">
        <v>0.94791666666666796</v>
      </c>
    </row>
    <row r="70" spans="1:2" x14ac:dyDescent="0.2">
      <c r="A70" s="4">
        <v>0.95833333333333504</v>
      </c>
      <c r="B70" s="1">
        <v>0.95833333333333504</v>
      </c>
    </row>
    <row r="71" spans="1:2" x14ac:dyDescent="0.2">
      <c r="A71" s="4">
        <v>0.968750000000001</v>
      </c>
      <c r="B71" s="1">
        <v>0.968750000000001</v>
      </c>
    </row>
    <row r="72" spans="1:2" x14ac:dyDescent="0.2">
      <c r="A72" s="4">
        <v>0.97916666666666796</v>
      </c>
      <c r="B72" s="1">
        <v>0.97916666666666796</v>
      </c>
    </row>
    <row r="73" spans="1:2" x14ac:dyDescent="0.2">
      <c r="A73" s="4">
        <v>0.98958333333333504</v>
      </c>
      <c r="B73" s="1">
        <v>0.98958333333333504</v>
      </c>
    </row>
    <row r="74" spans="1:2" x14ac:dyDescent="0.2">
      <c r="A74" s="4">
        <v>1</v>
      </c>
      <c r="B74" s="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TimeCard</vt:lpstr>
      <vt:lpstr>Data</vt:lpstr>
      <vt:lpstr>TimeCard!Print_Area</vt:lpstr>
      <vt:lpstr>Time</vt:lpstr>
    </vt:vector>
  </TitlesOfParts>
  <Company>Kula Consulting,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Kula TimeCard</dc:title>
  <dc:subject>TimeCard</dc:subject>
  <dc:creator>Michael Kim</dc:creator>
  <cp:keywords>TimeCard</cp:keywords>
  <dc:description>Please fill in the Green &amp; Blue Area only!!!</dc:description>
  <cp:lastModifiedBy>Michael Kim</cp:lastModifiedBy>
  <cp:lastPrinted>2014-07-28T23:12:58Z</cp:lastPrinted>
  <dcterms:created xsi:type="dcterms:W3CDTF">2003-03-15T19:05:56Z</dcterms:created>
  <dcterms:modified xsi:type="dcterms:W3CDTF">2021-09-09T20:26:30Z</dcterms:modified>
  <cp:category>Payroll</cp:category>
</cp:coreProperties>
</file>